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675"/>
  </bookViews>
  <sheets>
    <sheet name="Барашевская СОШ" sheetId="2" r:id="rId1"/>
  </sheets>
  <calcPr calcId="14562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I559" i="2"/>
  <c r="H559" i="2"/>
  <c r="G559" i="2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H517" i="2"/>
  <c r="G517" i="2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H265" i="2"/>
  <c r="G265" i="2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H551" i="2" l="1"/>
  <c r="G593" i="2"/>
  <c r="F257" i="2"/>
  <c r="J257" i="2"/>
  <c r="F593" i="2"/>
  <c r="J593" i="2"/>
  <c r="I593" i="2"/>
  <c r="G215" i="2"/>
  <c r="I215" i="2"/>
  <c r="H257" i="2"/>
  <c r="G299" i="2"/>
  <c r="I299" i="2"/>
  <c r="F467" i="2"/>
  <c r="G551" i="2"/>
  <c r="I551" i="2"/>
  <c r="F551" i="2"/>
  <c r="J551" i="2"/>
  <c r="H593" i="2"/>
  <c r="I131" i="2"/>
  <c r="G131" i="2"/>
  <c r="I89" i="2"/>
  <c r="G89" i="2"/>
  <c r="I47" i="2"/>
  <c r="G47" i="2"/>
  <c r="I341" i="2"/>
  <c r="F341" i="2"/>
  <c r="H215" i="2"/>
  <c r="I173" i="2"/>
  <c r="J173" i="2"/>
  <c r="F89" i="2"/>
  <c r="H89" i="2"/>
  <c r="J89" i="2"/>
  <c r="F47" i="2"/>
  <c r="H47" i="2"/>
  <c r="J47" i="2"/>
  <c r="G341" i="2"/>
  <c r="G173" i="2"/>
  <c r="F173" i="2"/>
  <c r="H173" i="2"/>
  <c r="H131" i="2"/>
  <c r="J131" i="2"/>
  <c r="F131" i="2"/>
  <c r="F509" i="2"/>
  <c r="F215" i="2"/>
  <c r="J215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I257" i="2"/>
  <c r="I594" i="2" l="1"/>
  <c r="F594" i="2"/>
  <c r="G594" i="2"/>
  <c r="H594" i="2"/>
  <c r="J594" i="2"/>
  <c r="L215" i="2" l="1"/>
  <c r="L185" i="2"/>
  <c r="L299" i="2"/>
  <c r="L269" i="2"/>
  <c r="L531" i="2"/>
  <c r="L536" i="2"/>
  <c r="L563" i="2"/>
  <c r="L593" i="2"/>
  <c r="L195" i="2"/>
  <c r="L200" i="2"/>
  <c r="L479" i="2"/>
  <c r="L509" i="2"/>
  <c r="L341" i="2"/>
  <c r="L311" i="2"/>
  <c r="L291" i="2"/>
  <c r="L158" i="2"/>
  <c r="L153" i="2"/>
  <c r="L69" i="2"/>
  <c r="L74" i="2"/>
  <c r="L165" i="2"/>
  <c r="L417" i="2"/>
  <c r="L172" i="2"/>
  <c r="L543" i="2"/>
  <c r="L592" i="2"/>
  <c r="L249" i="2"/>
  <c r="L257" i="2"/>
  <c r="L227" i="2"/>
  <c r="L353" i="2"/>
  <c r="L383" i="2"/>
  <c r="L363" i="2"/>
  <c r="L368" i="2"/>
  <c r="L551" i="2"/>
  <c r="L521" i="2"/>
  <c r="L242" i="2"/>
  <c r="L237" i="2"/>
  <c r="L326" i="2"/>
  <c r="L321" i="2"/>
  <c r="L101" i="2"/>
  <c r="L131" i="2"/>
  <c r="L111" i="2"/>
  <c r="L116" i="2"/>
  <c r="L27" i="2"/>
  <c r="L32" i="2"/>
  <c r="L173" i="2"/>
  <c r="L143" i="2"/>
  <c r="L452" i="2"/>
  <c r="L447" i="2"/>
  <c r="L578" i="2"/>
  <c r="L573" i="2"/>
  <c r="L395" i="2"/>
  <c r="L425" i="2"/>
  <c r="L284" i="2"/>
  <c r="L279" i="2"/>
  <c r="L437" i="2"/>
  <c r="L467" i="2"/>
  <c r="L59" i="2"/>
  <c r="L89" i="2"/>
  <c r="L550" i="2"/>
  <c r="L410" i="2"/>
  <c r="L405" i="2"/>
  <c r="L494" i="2"/>
  <c r="L489" i="2"/>
  <c r="L39" i="2"/>
  <c r="L123" i="2"/>
  <c r="L298" i="2"/>
  <c r="L207" i="2"/>
  <c r="L375" i="2"/>
  <c r="L81" i="2"/>
  <c r="L256" i="2"/>
  <c r="L340" i="2"/>
  <c r="L214" i="2"/>
  <c r="L501" i="2"/>
  <c r="L333" i="2"/>
  <c r="L508" i="2"/>
  <c r="L46" i="2"/>
  <c r="L88" i="2"/>
  <c r="L585" i="2"/>
  <c r="L130" i="2"/>
  <c r="L424" i="2"/>
  <c r="L382" i="2"/>
  <c r="L17" i="2"/>
  <c r="L47" i="2"/>
  <c r="L594" i="2"/>
  <c r="L466" i="2"/>
  <c r="L459" i="2"/>
</calcChain>
</file>

<file path=xl/sharedStrings.xml><?xml version="1.0" encoding="utf-8"?>
<sst xmlns="http://schemas.openxmlformats.org/spreadsheetml/2006/main" count="635" uniqueCount="109">
  <si>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</si>
  <si>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</si>
  <si>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</si>
  <si>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</si>
  <si>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</si>
  <si>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</si>
  <si>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</si>
  <si>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</si>
  <si>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</si>
  <si>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</si>
  <si>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</si>
  <si>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</si>
  <si>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</si>
  <si>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</si>
  <si>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</si>
  <si>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</si>
  <si>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</si>
  <si>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</si>
  <si>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</si>
  <si>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</si>
  <si>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</si>
  <si>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</si>
  <si>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</si>
  <si>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</si>
  <si>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</si>
  <si>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</si>
  <si>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</si>
  <si>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</si>
  <si>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</si>
  <si>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</si>
  <si>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</si>
  <si>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</si>
  <si>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</si>
  <si>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</si>
  <si>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</si>
  <si>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</si>
  <si>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</si>
  <si>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</si>
  <si>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</si>
  <si>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</si>
  <si>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</si>
  <si>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</si>
  <si>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</si>
  <si>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</si>
  <si>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</si>
  <si>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</si>
  <si>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пшенная вязкая с маслом</t>
  </si>
  <si>
    <t>Бутерброд с сыром</t>
  </si>
  <si>
    <t>Кофейный напиток</t>
  </si>
  <si>
    <t>Яйца вареные</t>
  </si>
  <si>
    <t>Суп картофельный с макаронными изделиями</t>
  </si>
  <si>
    <t>Плов из птицы</t>
  </si>
  <si>
    <t>Компот из смеси сухофруктов</t>
  </si>
  <si>
    <t>Хлеб пшеничный</t>
  </si>
  <si>
    <t>Хлеб ржаной</t>
  </si>
  <si>
    <t>Макароны с сыром</t>
  </si>
  <si>
    <t>Какао с молоком</t>
  </si>
  <si>
    <t>Суп картофельный с рисом</t>
  </si>
  <si>
    <t>Котлета рыбная</t>
  </si>
  <si>
    <t>Пюре картофельное</t>
  </si>
  <si>
    <t>Напиток яблочный</t>
  </si>
  <si>
    <t>Огурцы порционные</t>
  </si>
  <si>
    <t>Суп картофельный с бобовыми</t>
  </si>
  <si>
    <t>Кисель плодовоягодный</t>
  </si>
  <si>
    <t>Биточек мясной в соусе</t>
  </si>
  <si>
    <t>Каша гречневая рассыпчатая</t>
  </si>
  <si>
    <t>Чай с сахаром</t>
  </si>
  <si>
    <t>Суп рыбный с картофелем</t>
  </si>
  <si>
    <t>Грудка куриная запеченая с овощами</t>
  </si>
  <si>
    <t>Макаронные изделия отварные</t>
  </si>
  <si>
    <t>Напиток лимонный</t>
  </si>
  <si>
    <t>Сезонный фрукт</t>
  </si>
  <si>
    <t>Каша рисовая молочная вязкая</t>
  </si>
  <si>
    <t>Кондитерское изделие</t>
  </si>
  <si>
    <t>Щи из свежей капусты с картофелем со сметаной</t>
  </si>
  <si>
    <t>Тефтели мясные в соусе</t>
  </si>
  <si>
    <t>Напиток из свежих ягод</t>
  </si>
  <si>
    <t>Борщ с капустой и картофелем со сметаной</t>
  </si>
  <si>
    <t>Рыба тушенная в томате с овощами</t>
  </si>
  <si>
    <t>Напиток апельсиновый</t>
  </si>
  <si>
    <t>Рагу овощное с мясом птицы</t>
  </si>
  <si>
    <t>Каша дружба молочная с маслом</t>
  </si>
  <si>
    <t>Котлета мясная с маслом</t>
  </si>
  <si>
    <t>Горошница</t>
  </si>
  <si>
    <t>Каша манная вязкая с маслом</t>
  </si>
  <si>
    <t>Бутерброд с джемом</t>
  </si>
  <si>
    <t>Сырники из творога со сгущенным молоком</t>
  </si>
  <si>
    <t>Суп молочный с гречневой крупой</t>
  </si>
  <si>
    <t>Бутерброд с маслом и джемом</t>
  </si>
  <si>
    <t>Икра из кабачков консервированная</t>
  </si>
  <si>
    <t>Рис отварной</t>
  </si>
  <si>
    <t>Салат из свеклы с яблоком</t>
  </si>
  <si>
    <t>90 / 50</t>
  </si>
  <si>
    <t>Салат "Школьный"</t>
  </si>
  <si>
    <t>Винегрет овощной</t>
  </si>
  <si>
    <t>Наггетсы с соусом</t>
  </si>
  <si>
    <t>Суп "Метелица"</t>
  </si>
  <si>
    <t>Салат овощной</t>
  </si>
  <si>
    <t>Сок фруктовый</t>
  </si>
  <si>
    <t>Салат обжорка</t>
  </si>
  <si>
    <t>Картофель тушеный с мясом</t>
  </si>
  <si>
    <t>Чай с сахаром и лимоном</t>
  </si>
  <si>
    <t>Салат-бар</t>
  </si>
  <si>
    <t>Овощи тушеные с мясом птицы</t>
  </si>
  <si>
    <t>Бутерброд с маслом</t>
  </si>
  <si>
    <t>Кондитерские изделия</t>
  </si>
  <si>
    <t>Барашевская СОШ</t>
  </si>
  <si>
    <t>Директор</t>
  </si>
  <si>
    <t>Зуева Л.Ф.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</si>
</sst>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4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106</v>
      </c>
      <c r="D1" s="62"/>
      <c r="E1" s="62"/>
      <c r="F1" s="13" t="s">
        <v>16</v>
      </c>
      <c r="G1" s="2" t="s">
        <v>17</v>
      </c>
      <c r="H1" s="63" t="s">
        <v>107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108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2</v>
      </c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87</v>
      </c>
      <c r="F6" s="48">
        <v>235</v>
      </c>
      <c r="G6" s="48">
        <v>7.1</v>
      </c>
      <c r="H6" s="48">
        <v>5.5</v>
      </c>
      <c r="I6" s="48">
        <v>25.7</v>
      </c>
      <c r="J6" s="48">
        <v>214</v>
      </c>
      <c r="K6" s="49">
        <v>259</v>
      </c>
      <c r="L6" s="48">
        <v>52.33</v>
      </c>
    </row>
    <row r="7" spans="1:12" ht="15" x14ac:dyDescent="0.25">
      <c r="A7" s="25"/>
      <c r="B7" s="16"/>
      <c r="C7" s="11"/>
      <c r="D7" s="6" t="s">
        <v>27</v>
      </c>
      <c r="E7" s="50" t="s">
        <v>88</v>
      </c>
      <c r="F7" s="51">
        <v>65</v>
      </c>
      <c r="G7" s="51">
        <v>3</v>
      </c>
      <c r="H7" s="51">
        <v>8.9</v>
      </c>
      <c r="I7" s="51">
        <v>28.7</v>
      </c>
      <c r="J7" s="51">
        <v>200</v>
      </c>
      <c r="K7" s="52">
        <v>2</v>
      </c>
      <c r="L7" s="51">
        <v>9</v>
      </c>
    </row>
    <row r="8" spans="1:12" ht="15" x14ac:dyDescent="0.25">
      <c r="A8" s="25"/>
      <c r="B8" s="16"/>
      <c r="C8" s="11"/>
      <c r="D8" s="7" t="s">
        <v>22</v>
      </c>
      <c r="E8" s="50" t="s">
        <v>66</v>
      </c>
      <c r="F8" s="51">
        <v>200</v>
      </c>
      <c r="G8" s="51">
        <v>0.2</v>
      </c>
      <c r="H8" s="51"/>
      <c r="I8" s="51">
        <v>14</v>
      </c>
      <c r="J8" s="51">
        <v>56</v>
      </c>
      <c r="K8" s="52">
        <v>440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10.299999999999999</v>
      </c>
      <c r="H13" s="21">
        <f t="shared" si="0"/>
        <v>14.4</v>
      </c>
      <c r="I13" s="21">
        <f t="shared" si="0"/>
        <v>68.400000000000006</v>
      </c>
      <c r="J13" s="21">
        <f t="shared" si="0"/>
        <v>470</v>
      </c>
      <c r="K13" s="27"/>
      <c r="L13" s="21">
        <f t="shared" ref="L13" si="1">SUM(L6:L12)</f>
        <v>70.179999999999993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89</v>
      </c>
      <c r="F18" s="51">
        <v>60</v>
      </c>
      <c r="G18" s="51">
        <v>1.1000000000000001</v>
      </c>
      <c r="H18" s="51">
        <v>5</v>
      </c>
      <c r="I18" s="51">
        <v>4.2</v>
      </c>
      <c r="J18" s="51">
        <v>64</v>
      </c>
      <c r="K18" s="52">
        <v>214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50</v>
      </c>
      <c r="F19" s="51">
        <v>200</v>
      </c>
      <c r="G19" s="51">
        <v>1.7</v>
      </c>
      <c r="H19" s="51">
        <v>2.8</v>
      </c>
      <c r="I19" s="51">
        <v>12.8</v>
      </c>
      <c r="J19" s="51">
        <v>81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68</v>
      </c>
      <c r="F20" s="51">
        <v>100</v>
      </c>
      <c r="G20" s="51">
        <v>0.6</v>
      </c>
      <c r="H20" s="51">
        <v>4.8</v>
      </c>
      <c r="I20" s="51">
        <v>3.3</v>
      </c>
      <c r="J20" s="51">
        <v>203</v>
      </c>
      <c r="K20" s="52">
        <v>351</v>
      </c>
      <c r="L20" s="51">
        <v>41.65</v>
      </c>
    </row>
    <row r="21" spans="1:12" ht="15" x14ac:dyDescent="0.25">
      <c r="A21" s="25"/>
      <c r="B21" s="16"/>
      <c r="C21" s="11"/>
      <c r="D21" s="7" t="s">
        <v>30</v>
      </c>
      <c r="E21" s="50" t="s">
        <v>90</v>
      </c>
      <c r="F21" s="51">
        <v>150</v>
      </c>
      <c r="G21" s="51"/>
      <c r="H21" s="51">
        <v>4.5</v>
      </c>
      <c r="I21" s="51">
        <v>0.1</v>
      </c>
      <c r="J21" s="51">
        <v>139</v>
      </c>
      <c r="K21" s="52">
        <v>891</v>
      </c>
      <c r="L21" s="51">
        <v>10</v>
      </c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200</v>
      </c>
      <c r="G22" s="51"/>
      <c r="H22" s="51"/>
      <c r="I22" s="51">
        <v>18.2</v>
      </c>
      <c r="J22" s="51">
        <v>72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53</v>
      </c>
      <c r="F23" s="51">
        <v>40</v>
      </c>
      <c r="G23" s="51">
        <v>2.9</v>
      </c>
      <c r="H23" s="51">
        <v>0.2</v>
      </c>
      <c r="I23" s="51">
        <v>18.3</v>
      </c>
      <c r="J23" s="51">
        <v>85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30</v>
      </c>
      <c r="G24" s="51">
        <v>2</v>
      </c>
      <c r="H24" s="51">
        <v>0.3</v>
      </c>
      <c r="I24" s="51">
        <v>12.7</v>
      </c>
      <c r="J24" s="51">
        <v>61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3">SUM(G18:G26)</f>
        <v>8.3000000000000007</v>
      </c>
      <c r="H27" s="21">
        <f t="shared" si="3"/>
        <v>17.600000000000001</v>
      </c>
      <c r="I27" s="21">
        <f t="shared" si="3"/>
        <v>69.600000000000009</v>
      </c>
      <c r="J27" s="21">
        <f t="shared" si="3"/>
        <v>705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1280</v>
      </c>
      <c r="G47" s="34">
        <f t="shared" ref="G47:J47" si="7">G13+G17+G27+G32+G39+G46</f>
        <v>18.600000000000001</v>
      </c>
      <c r="H47" s="34">
        <f t="shared" si="7"/>
        <v>32</v>
      </c>
      <c r="I47" s="34">
        <f t="shared" si="7"/>
        <v>138</v>
      </c>
      <c r="J47" s="34">
        <f t="shared" si="7"/>
        <v>1175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220</v>
      </c>
      <c r="G48" s="48">
        <v>9.3000000000000007</v>
      </c>
      <c r="H48" s="48">
        <v>9</v>
      </c>
      <c r="I48" s="48">
        <v>39.6</v>
      </c>
      <c r="J48" s="48">
        <v>269</v>
      </c>
      <c r="K48" s="49">
        <v>210</v>
      </c>
      <c r="L48" s="48">
        <v>54.42</v>
      </c>
    </row>
    <row r="49" spans="1:12" ht="15" x14ac:dyDescent="0.25">
      <c r="A49" s="15"/>
      <c r="B49" s="16"/>
      <c r="C49" s="11"/>
      <c r="D49" s="6"/>
      <c r="E49" s="50" t="s">
        <v>49</v>
      </c>
      <c r="F49" s="51">
        <v>40</v>
      </c>
      <c r="G49" s="51">
        <v>4.2</v>
      </c>
      <c r="H49" s="51">
        <v>3.8</v>
      </c>
      <c r="I49" s="51">
        <v>0.2</v>
      </c>
      <c r="J49" s="51">
        <v>49</v>
      </c>
      <c r="K49" s="52">
        <v>386</v>
      </c>
      <c r="L49" s="51">
        <v>10</v>
      </c>
    </row>
    <row r="50" spans="1:12" ht="15" x14ac:dyDescent="0.2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2.6</v>
      </c>
      <c r="H50" s="51">
        <v>2</v>
      </c>
      <c r="I50" s="51">
        <v>21.2</v>
      </c>
      <c r="J50" s="51">
        <v>111</v>
      </c>
      <c r="K50" s="52">
        <v>433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 t="s">
        <v>53</v>
      </c>
      <c r="F51" s="51">
        <v>40</v>
      </c>
      <c r="G51" s="51">
        <v>2.9</v>
      </c>
      <c r="H51" s="51">
        <v>0.2</v>
      </c>
      <c r="I51" s="51">
        <v>18.3</v>
      </c>
      <c r="J51" s="51">
        <v>85</v>
      </c>
      <c r="K51" s="52"/>
      <c r="L51" s="51">
        <v>2.7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19</v>
      </c>
      <c r="H55" s="21">
        <f t="shared" si="8"/>
        <v>15</v>
      </c>
      <c r="I55" s="21">
        <f t="shared" si="8"/>
        <v>79.3</v>
      </c>
      <c r="J55" s="21">
        <f t="shared" si="8"/>
        <v>514</v>
      </c>
      <c r="K55" s="27"/>
      <c r="L55" s="21">
        <f t="shared" ref="L55:L97" si="9">SUM(L48:L54)</f>
        <v>70.180000000000007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91</v>
      </c>
      <c r="F60" s="51">
        <v>60</v>
      </c>
      <c r="G60" s="51">
        <v>1</v>
      </c>
      <c r="H60" s="51">
        <v>3</v>
      </c>
      <c r="I60" s="51">
        <v>7.2</v>
      </c>
      <c r="J60" s="51">
        <v>58</v>
      </c>
      <c r="K60" s="52">
        <v>50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200</v>
      </c>
      <c r="G61" s="51">
        <v>1.7</v>
      </c>
      <c r="H61" s="51">
        <v>2.1</v>
      </c>
      <c r="I61" s="51">
        <v>12.8</v>
      </c>
      <c r="J61" s="51">
        <v>96</v>
      </c>
      <c r="K61" s="52">
        <v>98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58</v>
      </c>
      <c r="F62" s="51">
        <v>90</v>
      </c>
      <c r="G62" s="51">
        <v>13.4</v>
      </c>
      <c r="H62" s="51">
        <v>5.6</v>
      </c>
      <c r="I62" s="51">
        <v>10.6</v>
      </c>
      <c r="J62" s="51">
        <v>140</v>
      </c>
      <c r="K62" s="52">
        <v>239</v>
      </c>
      <c r="L62" s="51">
        <v>42.59</v>
      </c>
    </row>
    <row r="63" spans="1:12" ht="15" x14ac:dyDescent="0.25">
      <c r="A63" s="15"/>
      <c r="B63" s="16"/>
      <c r="C63" s="11"/>
      <c r="D63" s="7" t="s">
        <v>30</v>
      </c>
      <c r="E63" s="50" t="s">
        <v>59</v>
      </c>
      <c r="F63" s="51">
        <v>160</v>
      </c>
      <c r="G63" s="51">
        <v>2.8</v>
      </c>
      <c r="H63" s="51">
        <v>5.0999999999999996</v>
      </c>
      <c r="I63" s="51">
        <v>17.2</v>
      </c>
      <c r="J63" s="51">
        <v>184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60</v>
      </c>
      <c r="F64" s="51">
        <v>200</v>
      </c>
      <c r="G64" s="51">
        <v>0.1</v>
      </c>
      <c r="H64" s="51">
        <v>0.1</v>
      </c>
      <c r="I64" s="51">
        <v>20.399999999999999</v>
      </c>
      <c r="J64" s="51">
        <v>82</v>
      </c>
      <c r="K64" s="52">
        <v>438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53</v>
      </c>
      <c r="F65" s="51">
        <v>40</v>
      </c>
      <c r="G65" s="51">
        <v>2.9</v>
      </c>
      <c r="H65" s="51">
        <v>0.2</v>
      </c>
      <c r="I65" s="51">
        <v>18.3</v>
      </c>
      <c r="J65" s="51">
        <v>85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30</v>
      </c>
      <c r="G66" s="51">
        <v>2</v>
      </c>
      <c r="H66" s="51">
        <v>0.3</v>
      </c>
      <c r="I66" s="51">
        <v>12.7</v>
      </c>
      <c r="J66" s="51">
        <v>61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:J69" si="12">SUM(G60:G68)</f>
        <v>23.900000000000002</v>
      </c>
      <c r="H69" s="21">
        <f t="shared" si="12"/>
        <v>16.399999999999999</v>
      </c>
      <c r="I69" s="21">
        <f t="shared" si="12"/>
        <v>99.199999999999989</v>
      </c>
      <c r="J69" s="21">
        <f t="shared" si="12"/>
        <v>706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1280</v>
      </c>
      <c r="G89" s="34">
        <f t="shared" ref="G89:J89" si="20">G55+G59+G69+G74+G81+G88</f>
        <v>42.900000000000006</v>
      </c>
      <c r="H89" s="34">
        <f t="shared" si="20"/>
        <v>31.4</v>
      </c>
      <c r="I89" s="34">
        <f t="shared" si="20"/>
        <v>178.5</v>
      </c>
      <c r="J89" s="34">
        <f t="shared" si="20"/>
        <v>1220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86</v>
      </c>
      <c r="F90" s="48">
        <v>235</v>
      </c>
      <c r="G90" s="48">
        <v>30.2</v>
      </c>
      <c r="H90" s="48">
        <v>18.8</v>
      </c>
      <c r="I90" s="48">
        <v>34.4</v>
      </c>
      <c r="J90" s="48">
        <v>417</v>
      </c>
      <c r="K90" s="49">
        <v>257</v>
      </c>
      <c r="L90" s="48">
        <v>43.18</v>
      </c>
    </row>
    <row r="91" spans="1:12" ht="15" x14ac:dyDescent="0.25">
      <c r="A91" s="25"/>
      <c r="B91" s="16"/>
      <c r="C91" s="11"/>
      <c r="D91" s="6" t="s">
        <v>23</v>
      </c>
      <c r="E91" s="50" t="s">
        <v>47</v>
      </c>
      <c r="F91" s="51">
        <v>65</v>
      </c>
      <c r="G91" s="51">
        <v>7</v>
      </c>
      <c r="H91" s="51">
        <v>5.7</v>
      </c>
      <c r="I91" s="51">
        <v>23.4</v>
      </c>
      <c r="J91" s="51">
        <v>171</v>
      </c>
      <c r="K91" s="52">
        <v>3</v>
      </c>
      <c r="L91" s="51">
        <v>17</v>
      </c>
    </row>
    <row r="92" spans="1:12" ht="15" x14ac:dyDescent="0.25">
      <c r="A92" s="25"/>
      <c r="B92" s="16"/>
      <c r="C92" s="11"/>
      <c r="D92" s="7" t="s">
        <v>22</v>
      </c>
      <c r="E92" s="50" t="s">
        <v>48</v>
      </c>
      <c r="F92" s="51">
        <v>200</v>
      </c>
      <c r="G92" s="51">
        <v>1.8</v>
      </c>
      <c r="H92" s="51">
        <v>1.4</v>
      </c>
      <c r="I92" s="51">
        <v>21.8</v>
      </c>
      <c r="J92" s="51">
        <v>106</v>
      </c>
      <c r="K92" s="52">
        <v>432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:J97" si="22">SUM(G90:G96)</f>
        <v>39</v>
      </c>
      <c r="H97" s="21">
        <f t="shared" si="22"/>
        <v>25.9</v>
      </c>
      <c r="I97" s="21">
        <f t="shared" si="22"/>
        <v>79.599999999999994</v>
      </c>
      <c r="J97" s="21">
        <f t="shared" si="22"/>
        <v>694</v>
      </c>
      <c r="K97" s="27"/>
      <c r="L97" s="21">
        <f t="shared" si="9"/>
        <v>70.180000000000007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61</v>
      </c>
      <c r="F102" s="51">
        <v>60</v>
      </c>
      <c r="G102" s="51">
        <v>0.4</v>
      </c>
      <c r="H102" s="51">
        <v>0.1</v>
      </c>
      <c r="I102" s="51">
        <v>1.3</v>
      </c>
      <c r="J102" s="51">
        <v>7</v>
      </c>
      <c r="K102" s="52">
        <v>71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62</v>
      </c>
      <c r="F103" s="51">
        <v>200</v>
      </c>
      <c r="G103" s="51">
        <v>3.7</v>
      </c>
      <c r="H103" s="51">
        <v>2.2999999999999998</v>
      </c>
      <c r="I103" s="51">
        <v>12.6</v>
      </c>
      <c r="J103" s="51">
        <v>85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80</v>
      </c>
      <c r="F104" s="51">
        <v>250</v>
      </c>
      <c r="G104" s="51">
        <v>7.6</v>
      </c>
      <c r="H104" s="51">
        <v>9.1</v>
      </c>
      <c r="I104" s="51">
        <v>21.9</v>
      </c>
      <c r="J104" s="51">
        <v>294</v>
      </c>
      <c r="K104" s="52">
        <v>351</v>
      </c>
      <c r="L104" s="51">
        <v>46.16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/>
      <c r="H106" s="51"/>
      <c r="I106" s="51">
        <v>26.5</v>
      </c>
      <c r="J106" s="51">
        <v>173</v>
      </c>
      <c r="K106" s="52">
        <v>338</v>
      </c>
      <c r="L106" s="51">
        <v>5.87</v>
      </c>
    </row>
    <row r="107" spans="1:12" ht="15" x14ac:dyDescent="0.25">
      <c r="A107" s="25"/>
      <c r="B107" s="16"/>
      <c r="C107" s="11"/>
      <c r="D107" s="7" t="s">
        <v>32</v>
      </c>
      <c r="E107" s="50" t="s">
        <v>53</v>
      </c>
      <c r="F107" s="51">
        <v>40</v>
      </c>
      <c r="G107" s="51">
        <v>2.9</v>
      </c>
      <c r="H107" s="51">
        <v>0.2</v>
      </c>
      <c r="I107" s="51">
        <v>18.3</v>
      </c>
      <c r="J107" s="51">
        <v>85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30</v>
      </c>
      <c r="G108" s="51">
        <v>2</v>
      </c>
      <c r="H108" s="51">
        <v>0.3</v>
      </c>
      <c r="I108" s="51">
        <v>12.7</v>
      </c>
      <c r="J108" s="51">
        <v>61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 t="shared" ref="G111:J111" si="24">SUM(G102:G110)</f>
        <v>16.600000000000001</v>
      </c>
      <c r="H111" s="21">
        <f t="shared" si="24"/>
        <v>12</v>
      </c>
      <c r="I111" s="21">
        <f t="shared" si="24"/>
        <v>93.3</v>
      </c>
      <c r="J111" s="21">
        <f t="shared" si="24"/>
        <v>705</v>
      </c>
      <c r="K111" s="27"/>
      <c r="L111" s="21">
        <f t="shared" ref="L111" ca="1" si="2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6">SUM(G112:G115)</f>
        <v>0</v>
      </c>
      <c r="H116" s="21">
        <f t="shared" si="26"/>
        <v>0</v>
      </c>
      <c r="I116" s="21">
        <f t="shared" si="26"/>
        <v>0</v>
      </c>
      <c r="J116" s="21">
        <f t="shared" si="26"/>
        <v>0</v>
      </c>
      <c r="K116" s="27"/>
      <c r="L116" s="21">
        <f t="shared" ref="L116" ca="1" si="27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8">SUM(G117:G122)</f>
        <v>0</v>
      </c>
      <c r="H123" s="21">
        <f t="shared" si="28"/>
        <v>0</v>
      </c>
      <c r="I123" s="21">
        <f t="shared" si="28"/>
        <v>0</v>
      </c>
      <c r="J123" s="21">
        <f t="shared" si="28"/>
        <v>0</v>
      </c>
      <c r="K123" s="27"/>
      <c r="L123" s="21">
        <f t="shared" ref="L123" ca="1" si="29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0">SUM(G124:G129)</f>
        <v>0</v>
      </c>
      <c r="H130" s="21">
        <f t="shared" si="30"/>
        <v>0</v>
      </c>
      <c r="I130" s="21">
        <f t="shared" ref="I130" si="31">SUM(I124:I129)</f>
        <v>0</v>
      </c>
      <c r="J130" s="21">
        <f t="shared" ref="J130" si="32">SUM(J124:J129)</f>
        <v>0</v>
      </c>
      <c r="K130" s="27"/>
      <c r="L130" s="21">
        <f t="shared" ref="L130" ca="1" si="33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1280</v>
      </c>
      <c r="G131" s="34">
        <f t="shared" ref="G131:J131" si="34">G97+G101+G111+G116+G123+G130</f>
        <v>55.6</v>
      </c>
      <c r="H131" s="34">
        <f t="shared" si="34"/>
        <v>37.9</v>
      </c>
      <c r="I131" s="34">
        <f t="shared" si="34"/>
        <v>172.89999999999998</v>
      </c>
      <c r="J131" s="34">
        <f t="shared" si="34"/>
        <v>1399</v>
      </c>
      <c r="K131" s="35"/>
      <c r="L131" s="34">
        <f t="shared" ref="L131" ca="1" si="3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>
        <v>90</v>
      </c>
      <c r="G132" s="48">
        <v>4.0999999999999996</v>
      </c>
      <c r="H132" s="48">
        <v>7.2</v>
      </c>
      <c r="I132" s="48">
        <v>12.4</v>
      </c>
      <c r="J132" s="48">
        <v>128</v>
      </c>
      <c r="K132" s="49">
        <v>328</v>
      </c>
      <c r="L132" s="48">
        <v>44.63</v>
      </c>
    </row>
    <row r="133" spans="1:12" ht="15" x14ac:dyDescent="0.25">
      <c r="A133" s="25"/>
      <c r="B133" s="16"/>
      <c r="C133" s="11"/>
      <c r="D133" s="6" t="s">
        <v>30</v>
      </c>
      <c r="E133" s="50" t="s">
        <v>69</v>
      </c>
      <c r="F133" s="51">
        <v>160</v>
      </c>
      <c r="G133" s="51">
        <v>5.6</v>
      </c>
      <c r="H133" s="51">
        <v>5.4</v>
      </c>
      <c r="I133" s="51">
        <v>34</v>
      </c>
      <c r="J133" s="51">
        <v>202</v>
      </c>
      <c r="K133" s="52">
        <v>209</v>
      </c>
      <c r="L133" s="51">
        <v>14</v>
      </c>
    </row>
    <row r="134" spans="1:12" ht="15" x14ac:dyDescent="0.25">
      <c r="A134" s="25"/>
      <c r="B134" s="16"/>
      <c r="C134" s="11"/>
      <c r="D134" s="7" t="s">
        <v>22</v>
      </c>
      <c r="E134" s="50" t="s">
        <v>66</v>
      </c>
      <c r="F134" s="51">
        <v>200</v>
      </c>
      <c r="G134" s="51">
        <v>0.2</v>
      </c>
      <c r="H134" s="51"/>
      <c r="I134" s="51">
        <v>14.1</v>
      </c>
      <c r="J134" s="51">
        <v>56</v>
      </c>
      <c r="K134" s="52">
        <v>440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53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2.7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:J139" si="36">SUM(G132:G138)</f>
        <v>13.499999999999998</v>
      </c>
      <c r="H139" s="21">
        <f t="shared" si="36"/>
        <v>12.900000000000002</v>
      </c>
      <c r="I139" s="21">
        <f t="shared" si="36"/>
        <v>83.3</v>
      </c>
      <c r="J139" s="21">
        <f t="shared" si="36"/>
        <v>493</v>
      </c>
      <c r="K139" s="27"/>
      <c r="L139" s="21">
        <f t="shared" ref="L139:L181" si="37">SUM(L132:L138)</f>
        <v>70.180000000000007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8">SUM(G140:G142)</f>
        <v>0</v>
      </c>
      <c r="H143" s="21">
        <f t="shared" si="38"/>
        <v>0</v>
      </c>
      <c r="I143" s="21">
        <f t="shared" si="38"/>
        <v>0</v>
      </c>
      <c r="J143" s="21">
        <f t="shared" si="38"/>
        <v>0</v>
      </c>
      <c r="K143" s="27"/>
      <c r="L143" s="21">
        <f t="shared" ref="L143" ca="1" si="39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93</v>
      </c>
      <c r="F144" s="51">
        <v>60</v>
      </c>
      <c r="G144" s="51">
        <v>1.2</v>
      </c>
      <c r="H144" s="51">
        <v>4.9000000000000004</v>
      </c>
      <c r="I144" s="51">
        <v>7</v>
      </c>
      <c r="J144" s="51">
        <v>75</v>
      </c>
      <c r="K144" s="52">
        <v>96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67</v>
      </c>
      <c r="F145" s="51">
        <v>200</v>
      </c>
      <c r="G145" s="51">
        <v>4.5999999999999996</v>
      </c>
      <c r="H145" s="51">
        <v>2.2000000000000002</v>
      </c>
      <c r="I145" s="51">
        <v>12.7</v>
      </c>
      <c r="J145" s="51">
        <v>88</v>
      </c>
      <c r="K145" s="52">
        <v>98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64</v>
      </c>
      <c r="F146" s="51" t="s">
        <v>92</v>
      </c>
      <c r="G146" s="51">
        <v>4.5999999999999996</v>
      </c>
      <c r="H146" s="51">
        <v>7.7</v>
      </c>
      <c r="I146" s="51">
        <v>13.9</v>
      </c>
      <c r="J146" s="51">
        <v>148</v>
      </c>
      <c r="K146" s="52">
        <v>284</v>
      </c>
      <c r="L146" s="51">
        <v>37.54</v>
      </c>
    </row>
    <row r="147" spans="1:12" ht="15" x14ac:dyDescent="0.25">
      <c r="A147" s="25"/>
      <c r="B147" s="16"/>
      <c r="C147" s="11"/>
      <c r="D147" s="7" t="s">
        <v>30</v>
      </c>
      <c r="E147" s="50" t="s">
        <v>65</v>
      </c>
      <c r="F147" s="51">
        <v>160</v>
      </c>
      <c r="G147" s="51">
        <v>5.4</v>
      </c>
      <c r="H147" s="51">
        <v>5.3</v>
      </c>
      <c r="I147" s="51">
        <v>23.1</v>
      </c>
      <c r="J147" s="51">
        <v>157</v>
      </c>
      <c r="K147" s="52">
        <v>181</v>
      </c>
      <c r="L147" s="51">
        <v>7</v>
      </c>
    </row>
    <row r="148" spans="1:12" ht="15" x14ac:dyDescent="0.25">
      <c r="A148" s="25"/>
      <c r="B148" s="16"/>
      <c r="C148" s="11"/>
      <c r="D148" s="7" t="s">
        <v>31</v>
      </c>
      <c r="E148" s="50" t="s">
        <v>70</v>
      </c>
      <c r="F148" s="51">
        <v>200</v>
      </c>
      <c r="G148" s="51">
        <v>0.1</v>
      </c>
      <c r="H148" s="51"/>
      <c r="I148" s="51">
        <v>22.3</v>
      </c>
      <c r="J148" s="51">
        <v>91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53</v>
      </c>
      <c r="F149" s="51">
        <v>40</v>
      </c>
      <c r="G149" s="51">
        <v>2.9</v>
      </c>
      <c r="H149" s="51">
        <v>0.2</v>
      </c>
      <c r="I149" s="51">
        <v>18.3</v>
      </c>
      <c r="J149" s="51">
        <v>85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30</v>
      </c>
      <c r="G150" s="51">
        <v>2</v>
      </c>
      <c r="H150" s="51">
        <v>0.3</v>
      </c>
      <c r="I150" s="51">
        <v>12.7</v>
      </c>
      <c r="J150" s="51">
        <v>61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71</v>
      </c>
      <c r="F151" s="51">
        <v>200</v>
      </c>
      <c r="G151" s="51">
        <v>0.7</v>
      </c>
      <c r="H151" s="51">
        <v>0.7</v>
      </c>
      <c r="I151" s="51">
        <v>15.7</v>
      </c>
      <c r="J151" s="51">
        <v>74</v>
      </c>
      <c r="K151" s="52"/>
      <c r="L151" s="51">
        <v>10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890</v>
      </c>
      <c r="G153" s="21">
        <f t="shared" ref="G153:J153" si="40">SUM(G144:G152)</f>
        <v>21.499999999999996</v>
      </c>
      <c r="H153" s="21">
        <f t="shared" si="40"/>
        <v>21.3</v>
      </c>
      <c r="I153" s="21">
        <f t="shared" si="40"/>
        <v>125.7</v>
      </c>
      <c r="J153" s="21">
        <f t="shared" si="40"/>
        <v>779</v>
      </c>
      <c r="K153" s="27"/>
      <c r="L153" s="21">
        <f t="shared" ref="L153" ca="1" si="4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2">SUM(G154:G157)</f>
        <v>0</v>
      </c>
      <c r="H158" s="21">
        <f t="shared" si="42"/>
        <v>0</v>
      </c>
      <c r="I158" s="21">
        <f t="shared" si="42"/>
        <v>0</v>
      </c>
      <c r="J158" s="21">
        <f t="shared" si="42"/>
        <v>0</v>
      </c>
      <c r="K158" s="27"/>
      <c r="L158" s="21">
        <f t="shared" ref="L158" ca="1" si="43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4">SUM(G159:G164)</f>
        <v>0</v>
      </c>
      <c r="H165" s="21">
        <f t="shared" si="44"/>
        <v>0</v>
      </c>
      <c r="I165" s="21">
        <f t="shared" si="44"/>
        <v>0</v>
      </c>
      <c r="J165" s="21">
        <f t="shared" si="44"/>
        <v>0</v>
      </c>
      <c r="K165" s="27"/>
      <c r="L165" s="21">
        <f t="shared" ref="L165" ca="1" si="4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6">SUM(G166:G171)</f>
        <v>0</v>
      </c>
      <c r="H172" s="21">
        <f t="shared" si="46"/>
        <v>0</v>
      </c>
      <c r="I172" s="21">
        <f t="shared" si="46"/>
        <v>0</v>
      </c>
      <c r="J172" s="21">
        <f t="shared" si="46"/>
        <v>0</v>
      </c>
      <c r="K172" s="27"/>
      <c r="L172" s="21">
        <f t="shared" ref="L172" ca="1" si="47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1390</v>
      </c>
      <c r="G173" s="34">
        <f t="shared" ref="G173:J173" si="48">G139+G143+G153+G158+G165+G172</f>
        <v>34.999999999999993</v>
      </c>
      <c r="H173" s="34">
        <f t="shared" si="48"/>
        <v>34.200000000000003</v>
      </c>
      <c r="I173" s="34">
        <f t="shared" si="48"/>
        <v>209</v>
      </c>
      <c r="J173" s="34">
        <f t="shared" si="48"/>
        <v>1272</v>
      </c>
      <c r="K173" s="35"/>
      <c r="L173" s="34">
        <f t="shared" ref="L173" ca="1" si="4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72</v>
      </c>
      <c r="F174" s="48">
        <v>200</v>
      </c>
      <c r="G174" s="48">
        <v>5.5</v>
      </c>
      <c r="H174" s="48">
        <v>8</v>
      </c>
      <c r="I174" s="48">
        <v>37.700000000000003</v>
      </c>
      <c r="J174" s="48">
        <v>240</v>
      </c>
      <c r="K174" s="49">
        <v>184</v>
      </c>
      <c r="L174" s="48">
        <v>34.89</v>
      </c>
    </row>
    <row r="175" spans="1:12" ht="15" x14ac:dyDescent="0.25">
      <c r="A175" s="25"/>
      <c r="B175" s="16"/>
      <c r="C175" s="11"/>
      <c r="D175" s="58" t="s">
        <v>23</v>
      </c>
      <c r="E175" s="50" t="s">
        <v>47</v>
      </c>
      <c r="F175" s="51">
        <v>55</v>
      </c>
      <c r="G175" s="51">
        <v>6.2</v>
      </c>
      <c r="H175" s="51">
        <v>5.4</v>
      </c>
      <c r="I175" s="51">
        <v>18.7</v>
      </c>
      <c r="J175" s="51">
        <v>147</v>
      </c>
      <c r="K175" s="52">
        <v>3</v>
      </c>
      <c r="L175" s="51">
        <v>15.29</v>
      </c>
    </row>
    <row r="176" spans="1:12" ht="15" x14ac:dyDescent="0.25">
      <c r="A176" s="25"/>
      <c r="B176" s="16"/>
      <c r="C176" s="11"/>
      <c r="D176" s="7" t="s">
        <v>22</v>
      </c>
      <c r="E176" s="50" t="s">
        <v>56</v>
      </c>
      <c r="F176" s="51">
        <v>200</v>
      </c>
      <c r="G176" s="51">
        <v>2.6</v>
      </c>
      <c r="H176" s="51">
        <v>2</v>
      </c>
      <c r="I176" s="51">
        <v>21.2</v>
      </c>
      <c r="J176" s="51">
        <v>111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45</v>
      </c>
      <c r="E179" s="50" t="s">
        <v>73</v>
      </c>
      <c r="F179" s="51">
        <v>45</v>
      </c>
      <c r="G179" s="51">
        <v>3.2</v>
      </c>
      <c r="H179" s="51">
        <v>4.2</v>
      </c>
      <c r="I179" s="51">
        <v>30.5</v>
      </c>
      <c r="J179" s="51">
        <v>169</v>
      </c>
      <c r="K179" s="52"/>
      <c r="L179" s="51">
        <v>10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0">SUM(G174:G180)</f>
        <v>17.5</v>
      </c>
      <c r="H181" s="21">
        <f t="shared" si="50"/>
        <v>19.600000000000001</v>
      </c>
      <c r="I181" s="21">
        <f t="shared" si="50"/>
        <v>108.10000000000001</v>
      </c>
      <c r="J181" s="21">
        <f t="shared" si="50"/>
        <v>667</v>
      </c>
      <c r="K181" s="27"/>
      <c r="L181" s="21">
        <f t="shared" si="37"/>
        <v>70.180000000000007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1">SUM(G182:G184)</f>
        <v>0</v>
      </c>
      <c r="H185" s="21">
        <f t="shared" si="51"/>
        <v>0</v>
      </c>
      <c r="I185" s="21">
        <f t="shared" si="51"/>
        <v>0</v>
      </c>
      <c r="J185" s="21">
        <f t="shared" si="51"/>
        <v>0</v>
      </c>
      <c r="K185" s="27"/>
      <c r="L185" s="21">
        <f t="shared" ref="L185" ca="1" si="52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94</v>
      </c>
      <c r="F186" s="51">
        <v>60</v>
      </c>
      <c r="G186" s="51">
        <v>1.1000000000000001</v>
      </c>
      <c r="H186" s="51">
        <v>0.1</v>
      </c>
      <c r="I186" s="51">
        <v>6.4</v>
      </c>
      <c r="J186" s="51">
        <v>30</v>
      </c>
      <c r="K186" s="52">
        <v>51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74</v>
      </c>
      <c r="F187" s="51">
        <v>200</v>
      </c>
      <c r="G187" s="51">
        <v>1.7</v>
      </c>
      <c r="H187" s="51">
        <v>3.1</v>
      </c>
      <c r="I187" s="51">
        <v>7.1</v>
      </c>
      <c r="J187" s="51">
        <v>66</v>
      </c>
      <c r="K187" s="52">
        <v>101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75</v>
      </c>
      <c r="F188" s="51">
        <v>90</v>
      </c>
      <c r="G188" s="51">
        <v>3.6</v>
      </c>
      <c r="H188" s="51">
        <v>5.9</v>
      </c>
      <c r="I188" s="51">
        <v>8.9</v>
      </c>
      <c r="J188" s="51">
        <v>219</v>
      </c>
      <c r="K188" s="52">
        <v>284</v>
      </c>
      <c r="L188" s="51">
        <v>43.97</v>
      </c>
    </row>
    <row r="189" spans="1:12" ht="15" x14ac:dyDescent="0.25">
      <c r="A189" s="25"/>
      <c r="B189" s="16"/>
      <c r="C189" s="11"/>
      <c r="D189" s="7" t="s">
        <v>30</v>
      </c>
      <c r="E189" s="50" t="s">
        <v>59</v>
      </c>
      <c r="F189" s="51">
        <v>160</v>
      </c>
      <c r="G189" s="51">
        <v>2.9</v>
      </c>
      <c r="H189" s="51">
        <v>5.2</v>
      </c>
      <c r="I189" s="51">
        <v>17.2</v>
      </c>
      <c r="J189" s="51">
        <v>166</v>
      </c>
      <c r="K189" s="52">
        <v>335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66</v>
      </c>
      <c r="F190" s="51">
        <v>200</v>
      </c>
      <c r="G190" s="51">
        <v>0.1</v>
      </c>
      <c r="H190" s="51"/>
      <c r="I190" s="51">
        <v>19.5</v>
      </c>
      <c r="J190" s="51">
        <v>78</v>
      </c>
      <c r="K190" s="52">
        <v>440</v>
      </c>
      <c r="L190" s="51">
        <v>8.85</v>
      </c>
    </row>
    <row r="191" spans="1:12" ht="15" x14ac:dyDescent="0.25">
      <c r="A191" s="25"/>
      <c r="B191" s="16"/>
      <c r="C191" s="11"/>
      <c r="D191" s="7" t="s">
        <v>32</v>
      </c>
      <c r="E191" s="50" t="s">
        <v>53</v>
      </c>
      <c r="F191" s="51">
        <v>40</v>
      </c>
      <c r="G191" s="51">
        <v>2.9</v>
      </c>
      <c r="H191" s="51">
        <v>0.2</v>
      </c>
      <c r="I191" s="51">
        <v>18.3</v>
      </c>
      <c r="J191" s="51">
        <v>85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30</v>
      </c>
      <c r="G192" s="51">
        <v>2</v>
      </c>
      <c r="H192" s="51">
        <v>0.3</v>
      </c>
      <c r="I192" s="51">
        <v>12.7</v>
      </c>
      <c r="J192" s="51">
        <v>61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:J195" si="53">SUM(G186:G194)</f>
        <v>14.3</v>
      </c>
      <c r="H195" s="21">
        <f t="shared" si="53"/>
        <v>14.8</v>
      </c>
      <c r="I195" s="21">
        <f t="shared" si="53"/>
        <v>90.1</v>
      </c>
      <c r="J195" s="21">
        <f t="shared" si="53"/>
        <v>705</v>
      </c>
      <c r="K195" s="27"/>
      <c r="L195" s="21">
        <f t="shared" ref="L195" ca="1" si="54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5">SUM(G196:G199)</f>
        <v>0</v>
      </c>
      <c r="H200" s="21">
        <f t="shared" si="55"/>
        <v>0</v>
      </c>
      <c r="I200" s="21">
        <f t="shared" si="55"/>
        <v>0</v>
      </c>
      <c r="J200" s="21">
        <f t="shared" si="55"/>
        <v>0</v>
      </c>
      <c r="K200" s="27"/>
      <c r="L200" s="21">
        <f t="shared" ref="L200" ca="1" si="5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7">SUM(G201:G206)</f>
        <v>0</v>
      </c>
      <c r="H207" s="21">
        <f t="shared" si="57"/>
        <v>0</v>
      </c>
      <c r="I207" s="21">
        <f t="shared" si="57"/>
        <v>0</v>
      </c>
      <c r="J207" s="21">
        <f t="shared" si="57"/>
        <v>0</v>
      </c>
      <c r="K207" s="27"/>
      <c r="L207" s="21">
        <f t="shared" ref="L207" ca="1" si="58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59">SUM(G208:G213)</f>
        <v>0</v>
      </c>
      <c r="H214" s="21">
        <f t="shared" si="59"/>
        <v>0</v>
      </c>
      <c r="I214" s="21">
        <f t="shared" si="59"/>
        <v>0</v>
      </c>
      <c r="J214" s="21">
        <f t="shared" si="59"/>
        <v>0</v>
      </c>
      <c r="K214" s="27"/>
      <c r="L214" s="21">
        <f t="shared" ref="L214" ca="1" si="6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1280</v>
      </c>
      <c r="G215" s="34">
        <f t="shared" ref="G215:J215" si="61">G181+G185+G195+G200+G207+G214</f>
        <v>31.8</v>
      </c>
      <c r="H215" s="34">
        <f t="shared" si="61"/>
        <v>34.400000000000006</v>
      </c>
      <c r="I215" s="34">
        <f t="shared" si="61"/>
        <v>198.2</v>
      </c>
      <c r="J215" s="34">
        <f t="shared" si="61"/>
        <v>1372</v>
      </c>
      <c r="K215" s="35"/>
      <c r="L215" s="34">
        <f t="shared" ref="L215" ca="1" si="62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3">SUM(G216:G222)</f>
        <v>0</v>
      </c>
      <c r="H223" s="21">
        <f t="shared" si="63"/>
        <v>0</v>
      </c>
      <c r="I223" s="21">
        <f t="shared" si="63"/>
        <v>0</v>
      </c>
      <c r="J223" s="21">
        <f t="shared" si="63"/>
        <v>0</v>
      </c>
      <c r="K223" s="27"/>
      <c r="L223" s="21">
        <f t="shared" ref="L223:L265" si="6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5">SUM(G224:G226)</f>
        <v>0</v>
      </c>
      <c r="H227" s="21">
        <f t="shared" si="65"/>
        <v>0</v>
      </c>
      <c r="I227" s="21">
        <f t="shared" si="65"/>
        <v>0</v>
      </c>
      <c r="J227" s="21">
        <f t="shared" si="65"/>
        <v>0</v>
      </c>
      <c r="K227" s="27"/>
      <c r="L227" s="21">
        <f t="shared" ref="L227" ca="1" si="6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7">SUM(G228:G236)</f>
        <v>0</v>
      </c>
      <c r="H237" s="21">
        <f t="shared" si="67"/>
        <v>0</v>
      </c>
      <c r="I237" s="21">
        <f t="shared" si="67"/>
        <v>0</v>
      </c>
      <c r="J237" s="21">
        <f t="shared" si="67"/>
        <v>0</v>
      </c>
      <c r="K237" s="27"/>
      <c r="L237" s="21">
        <f t="shared" ref="L237" ca="1" si="6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69">SUM(G238:G241)</f>
        <v>0</v>
      </c>
      <c r="H242" s="21">
        <f t="shared" si="69"/>
        <v>0</v>
      </c>
      <c r="I242" s="21">
        <f t="shared" si="69"/>
        <v>0</v>
      </c>
      <c r="J242" s="21">
        <f t="shared" si="69"/>
        <v>0</v>
      </c>
      <c r="K242" s="27"/>
      <c r="L242" s="21">
        <f t="shared" ref="L242" ca="1" si="70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1">SUM(G243:G248)</f>
        <v>0</v>
      </c>
      <c r="H249" s="21">
        <f t="shared" si="71"/>
        <v>0</v>
      </c>
      <c r="I249" s="21">
        <f t="shared" si="71"/>
        <v>0</v>
      </c>
      <c r="J249" s="21">
        <f t="shared" si="71"/>
        <v>0</v>
      </c>
      <c r="K249" s="27"/>
      <c r="L249" s="21">
        <f t="shared" ref="L249" ca="1" si="72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3">SUM(G250:G255)</f>
        <v>0</v>
      </c>
      <c r="H256" s="21">
        <f t="shared" si="73"/>
        <v>0</v>
      </c>
      <c r="I256" s="21">
        <f t="shared" si="73"/>
        <v>0</v>
      </c>
      <c r="J256" s="21">
        <f t="shared" si="73"/>
        <v>0</v>
      </c>
      <c r="K256" s="27"/>
      <c r="L256" s="21">
        <f t="shared" ref="L256" ca="1" si="74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:J257" si="75">G223+G227+G237+G242+G249+G256</f>
        <v>0</v>
      </c>
      <c r="H257" s="34">
        <f t="shared" si="75"/>
        <v>0</v>
      </c>
      <c r="I257" s="34">
        <f t="shared" si="75"/>
        <v>0</v>
      </c>
      <c r="J257" s="34">
        <f t="shared" si="75"/>
        <v>0</v>
      </c>
      <c r="K257" s="35"/>
      <c r="L257" s="34">
        <f t="shared" ref="L257" ca="1" si="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45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7">SUM(G258:G264)</f>
        <v>0</v>
      </c>
      <c r="H265" s="21">
        <f t="shared" si="77"/>
        <v>0</v>
      </c>
      <c r="I265" s="21">
        <f t="shared" si="77"/>
        <v>0</v>
      </c>
      <c r="J265" s="21">
        <f t="shared" si="77"/>
        <v>0</v>
      </c>
      <c r="K265" s="27"/>
      <c r="L265" s="21">
        <f t="shared" si="6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8">SUM(G266:G268)</f>
        <v>0</v>
      </c>
      <c r="H269" s="21">
        <f t="shared" si="78"/>
        <v>0</v>
      </c>
      <c r="I269" s="21">
        <f t="shared" si="78"/>
        <v>0</v>
      </c>
      <c r="J269" s="21">
        <f t="shared" si="78"/>
        <v>0</v>
      </c>
      <c r="K269" s="27"/>
      <c r="L269" s="21">
        <f t="shared" ref="L269" ca="1" si="7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0">SUM(G270:G278)</f>
        <v>0</v>
      </c>
      <c r="H279" s="21">
        <f t="shared" si="80"/>
        <v>0</v>
      </c>
      <c r="I279" s="21">
        <f t="shared" si="80"/>
        <v>0</v>
      </c>
      <c r="J279" s="21">
        <f t="shared" si="80"/>
        <v>0</v>
      </c>
      <c r="K279" s="27"/>
      <c r="L279" s="21">
        <f t="shared" ref="L279" ca="1" si="8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2">SUM(G280:G283)</f>
        <v>0</v>
      </c>
      <c r="H284" s="21">
        <f t="shared" si="82"/>
        <v>0</v>
      </c>
      <c r="I284" s="21">
        <f t="shared" si="82"/>
        <v>0</v>
      </c>
      <c r="J284" s="21">
        <f t="shared" si="82"/>
        <v>0</v>
      </c>
      <c r="K284" s="27"/>
      <c r="L284" s="21">
        <f t="shared" ref="L284" ca="1" si="83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4">SUM(G285:G290)</f>
        <v>0</v>
      </c>
      <c r="H291" s="21">
        <f t="shared" si="84"/>
        <v>0</v>
      </c>
      <c r="I291" s="21">
        <f t="shared" si="84"/>
        <v>0</v>
      </c>
      <c r="J291" s="21">
        <f t="shared" si="84"/>
        <v>0</v>
      </c>
      <c r="K291" s="27"/>
      <c r="L291" s="21">
        <f t="shared" ref="L291" ca="1" si="85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6">SUM(G292:G297)</f>
        <v>0</v>
      </c>
      <c r="H298" s="21">
        <f t="shared" si="86"/>
        <v>0</v>
      </c>
      <c r="I298" s="21">
        <f t="shared" si="86"/>
        <v>0</v>
      </c>
      <c r="J298" s="21">
        <f t="shared" si="86"/>
        <v>0</v>
      </c>
      <c r="K298" s="27"/>
      <c r="L298" s="21">
        <f t="shared" ref="L298" ca="1" si="87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:J299" si="88">G265+G269+G279+G284+G291+G298</f>
        <v>0</v>
      </c>
      <c r="H299" s="34">
        <f t="shared" si="88"/>
        <v>0</v>
      </c>
      <c r="I299" s="34">
        <f t="shared" si="88"/>
        <v>0</v>
      </c>
      <c r="J299" s="34">
        <f t="shared" si="88"/>
        <v>0</v>
      </c>
      <c r="K299" s="35"/>
      <c r="L299" s="34">
        <f t="shared" ref="L299" ca="1" si="89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48">
        <v>235</v>
      </c>
      <c r="G300" s="48">
        <v>8.1</v>
      </c>
      <c r="H300" s="48">
        <v>8.8000000000000007</v>
      </c>
      <c r="I300" s="48">
        <v>39.700000000000003</v>
      </c>
      <c r="J300" s="48">
        <v>265</v>
      </c>
      <c r="K300" s="49">
        <v>184</v>
      </c>
      <c r="L300" s="48">
        <v>52.33</v>
      </c>
    </row>
    <row r="301" spans="1:12" ht="15" x14ac:dyDescent="0.25">
      <c r="A301" s="25"/>
      <c r="B301" s="16"/>
      <c r="C301" s="11"/>
      <c r="D301" s="6" t="s">
        <v>23</v>
      </c>
      <c r="E301" s="50" t="s">
        <v>47</v>
      </c>
      <c r="F301" s="51">
        <v>65</v>
      </c>
      <c r="G301" s="51">
        <v>6.9</v>
      </c>
      <c r="H301" s="51">
        <v>5.7</v>
      </c>
      <c r="I301" s="51">
        <v>23.4</v>
      </c>
      <c r="J301" s="51">
        <v>171</v>
      </c>
      <c r="K301" s="52">
        <v>3</v>
      </c>
      <c r="L301" s="51">
        <v>9</v>
      </c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1.9</v>
      </c>
      <c r="H302" s="51">
        <v>1.4</v>
      </c>
      <c r="I302" s="51">
        <v>21.8</v>
      </c>
      <c r="J302" s="51">
        <v>106</v>
      </c>
      <c r="K302" s="52">
        <v>432</v>
      </c>
      <c r="L302" s="51">
        <v>8.85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0">SUM(G300:G306)</f>
        <v>16.899999999999999</v>
      </c>
      <c r="H307" s="21">
        <f t="shared" si="90"/>
        <v>15.9</v>
      </c>
      <c r="I307" s="21">
        <f t="shared" si="90"/>
        <v>84.9</v>
      </c>
      <c r="J307" s="21">
        <f t="shared" si="90"/>
        <v>542</v>
      </c>
      <c r="K307" s="27"/>
      <c r="L307" s="21">
        <f t="shared" ref="L307:L349" si="91">SUM(L300:L306)</f>
        <v>70.179999999999993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2">SUM(G308:G310)</f>
        <v>0</v>
      </c>
      <c r="H311" s="21">
        <f t="shared" si="92"/>
        <v>0</v>
      </c>
      <c r="I311" s="21">
        <f t="shared" si="92"/>
        <v>0</v>
      </c>
      <c r="J311" s="21">
        <f t="shared" si="92"/>
        <v>0</v>
      </c>
      <c r="K311" s="27"/>
      <c r="L311" s="21">
        <f t="shared" ref="L311" ca="1" si="93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89</v>
      </c>
      <c r="F312" s="51">
        <v>60</v>
      </c>
      <c r="G312" s="51">
        <v>1.1000000000000001</v>
      </c>
      <c r="H312" s="51">
        <v>5</v>
      </c>
      <c r="I312" s="51">
        <v>4.2</v>
      </c>
      <c r="J312" s="51">
        <v>64</v>
      </c>
      <c r="K312" s="52">
        <v>214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96</v>
      </c>
      <c r="F313" s="51">
        <v>200</v>
      </c>
      <c r="G313" s="51">
        <v>2.7</v>
      </c>
      <c r="H313" s="51">
        <v>3</v>
      </c>
      <c r="I313" s="51">
        <v>13.1</v>
      </c>
      <c r="J313" s="51">
        <v>131</v>
      </c>
      <c r="K313" s="52">
        <v>99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51</v>
      </c>
      <c r="F314" s="51">
        <v>250</v>
      </c>
      <c r="G314" s="51">
        <v>0.5</v>
      </c>
      <c r="H314" s="51">
        <v>9.4</v>
      </c>
      <c r="I314" s="51">
        <v>2.4</v>
      </c>
      <c r="J314" s="51">
        <v>243</v>
      </c>
      <c r="K314" s="52">
        <v>311</v>
      </c>
      <c r="L314" s="51">
        <v>51.97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52</v>
      </c>
      <c r="F316" s="51">
        <v>200</v>
      </c>
      <c r="G316" s="51"/>
      <c r="H316" s="51"/>
      <c r="I316" s="51">
        <v>18.2</v>
      </c>
      <c r="J316" s="51">
        <v>122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53</v>
      </c>
      <c r="F317" s="51">
        <v>40</v>
      </c>
      <c r="G317" s="51">
        <v>2.9</v>
      </c>
      <c r="H317" s="51">
        <v>0.2</v>
      </c>
      <c r="I317" s="51">
        <v>18.3</v>
      </c>
      <c r="J317" s="51">
        <v>85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30</v>
      </c>
      <c r="G318" s="51">
        <v>2</v>
      </c>
      <c r="H318" s="51">
        <v>0.3</v>
      </c>
      <c r="I318" s="51">
        <v>12.7</v>
      </c>
      <c r="J318" s="51">
        <v>61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:J321" si="94">SUM(G312:G320)</f>
        <v>9.2000000000000011</v>
      </c>
      <c r="H321" s="21">
        <f t="shared" si="94"/>
        <v>17.899999999999999</v>
      </c>
      <c r="I321" s="21">
        <f t="shared" si="94"/>
        <v>68.900000000000006</v>
      </c>
      <c r="J321" s="21">
        <f t="shared" si="94"/>
        <v>706</v>
      </c>
      <c r="K321" s="27"/>
      <c r="L321" s="21">
        <f t="shared" ref="L321" ca="1" si="9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6">SUM(G322:G325)</f>
        <v>0</v>
      </c>
      <c r="H326" s="21">
        <f t="shared" si="96"/>
        <v>0</v>
      </c>
      <c r="I326" s="21">
        <f t="shared" si="96"/>
        <v>0</v>
      </c>
      <c r="J326" s="21">
        <f t="shared" si="96"/>
        <v>0</v>
      </c>
      <c r="K326" s="27"/>
      <c r="L326" s="21">
        <f t="shared" ref="L326" ca="1" si="97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8">SUM(G327:G332)</f>
        <v>0</v>
      </c>
      <c r="H333" s="21">
        <f t="shared" si="98"/>
        <v>0</v>
      </c>
      <c r="I333" s="21">
        <f t="shared" si="98"/>
        <v>0</v>
      </c>
      <c r="J333" s="21">
        <f t="shared" si="98"/>
        <v>0</v>
      </c>
      <c r="K333" s="27"/>
      <c r="L333" s="21">
        <f t="shared" ref="L333" ca="1" si="9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0">SUM(G334:G339)</f>
        <v>0</v>
      </c>
      <c r="H340" s="21">
        <f t="shared" si="100"/>
        <v>0</v>
      </c>
      <c r="I340" s="21">
        <f t="shared" si="100"/>
        <v>0</v>
      </c>
      <c r="J340" s="21">
        <f t="shared" si="100"/>
        <v>0</v>
      </c>
      <c r="K340" s="27"/>
      <c r="L340" s="21">
        <f t="shared" ref="L340" ca="1" si="101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1280</v>
      </c>
      <c r="G341" s="34">
        <f t="shared" ref="G341:J341" si="102">G307+G311+G321+G326+G333+G340</f>
        <v>26.1</v>
      </c>
      <c r="H341" s="34">
        <f t="shared" si="102"/>
        <v>33.799999999999997</v>
      </c>
      <c r="I341" s="34">
        <f t="shared" si="102"/>
        <v>153.80000000000001</v>
      </c>
      <c r="J341" s="34">
        <f t="shared" si="102"/>
        <v>1248</v>
      </c>
      <c r="K341" s="35"/>
      <c r="L341" s="34">
        <f t="shared" ref="L341" ca="1" si="103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68</v>
      </c>
      <c r="F342" s="48">
        <v>100</v>
      </c>
      <c r="G342" s="48">
        <v>0.6</v>
      </c>
      <c r="H342" s="48">
        <v>4.8</v>
      </c>
      <c r="I342" s="48">
        <v>3.3</v>
      </c>
      <c r="J342" s="48">
        <v>127</v>
      </c>
      <c r="K342" s="49">
        <v>854</v>
      </c>
      <c r="L342" s="48">
        <v>36.29</v>
      </c>
    </row>
    <row r="343" spans="1:12" ht="15" x14ac:dyDescent="0.25">
      <c r="A343" s="15"/>
      <c r="B343" s="16"/>
      <c r="C343" s="11"/>
      <c r="D343" s="6" t="s">
        <v>30</v>
      </c>
      <c r="E343" s="50" t="s">
        <v>69</v>
      </c>
      <c r="F343" s="51">
        <v>150</v>
      </c>
      <c r="G343" s="51">
        <v>5.3</v>
      </c>
      <c r="H343" s="51">
        <v>5.0999999999999996</v>
      </c>
      <c r="I343" s="51">
        <v>31.9</v>
      </c>
      <c r="J343" s="51">
        <v>190</v>
      </c>
      <c r="K343" s="52">
        <v>209</v>
      </c>
      <c r="L343" s="51">
        <v>10</v>
      </c>
    </row>
    <row r="344" spans="1:12" ht="15" x14ac:dyDescent="0.25">
      <c r="A344" s="15"/>
      <c r="B344" s="16"/>
      <c r="C344" s="11"/>
      <c r="D344" s="7" t="s">
        <v>22</v>
      </c>
      <c r="E344" s="50" t="s">
        <v>66</v>
      </c>
      <c r="F344" s="51">
        <v>200</v>
      </c>
      <c r="G344" s="51">
        <v>0.2</v>
      </c>
      <c r="H344" s="51"/>
      <c r="I344" s="51">
        <v>14</v>
      </c>
      <c r="J344" s="51">
        <v>56</v>
      </c>
      <c r="K344" s="52">
        <v>440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 t="s">
        <v>53</v>
      </c>
      <c r="F345" s="51">
        <v>50</v>
      </c>
      <c r="G345" s="51">
        <v>3.6</v>
      </c>
      <c r="H345" s="51">
        <v>0.3</v>
      </c>
      <c r="I345" s="51">
        <v>22.8</v>
      </c>
      <c r="J345" s="51">
        <v>107</v>
      </c>
      <c r="K345" s="52"/>
      <c r="L345" s="51">
        <v>15.04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4">SUM(G342:G348)</f>
        <v>9.6999999999999993</v>
      </c>
      <c r="H349" s="21">
        <f t="shared" si="104"/>
        <v>10.199999999999999</v>
      </c>
      <c r="I349" s="21">
        <f t="shared" si="104"/>
        <v>72</v>
      </c>
      <c r="J349" s="21">
        <f t="shared" si="104"/>
        <v>480</v>
      </c>
      <c r="K349" s="27"/>
      <c r="L349" s="21">
        <f t="shared" si="91"/>
        <v>70.180000000000007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5">SUM(G350:G352)</f>
        <v>0</v>
      </c>
      <c r="H353" s="21">
        <f t="shared" si="105"/>
        <v>0</v>
      </c>
      <c r="I353" s="21">
        <f t="shared" si="105"/>
        <v>0</v>
      </c>
      <c r="J353" s="21">
        <f t="shared" si="105"/>
        <v>0</v>
      </c>
      <c r="K353" s="27"/>
      <c r="L353" s="21">
        <f t="shared" ref="L353" ca="1" si="106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61</v>
      </c>
      <c r="F354" s="51">
        <v>60</v>
      </c>
      <c r="G354" s="51">
        <v>0.4</v>
      </c>
      <c r="H354" s="51">
        <v>0.1</v>
      </c>
      <c r="I354" s="51">
        <v>1.3</v>
      </c>
      <c r="J354" s="51">
        <v>7</v>
      </c>
      <c r="K354" s="52">
        <v>71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57</v>
      </c>
      <c r="F355" s="51">
        <v>200</v>
      </c>
      <c r="G355" s="51">
        <v>1.7</v>
      </c>
      <c r="H355" s="51">
        <v>2.2000000000000002</v>
      </c>
      <c r="I355" s="51">
        <v>12.7</v>
      </c>
      <c r="J355" s="51">
        <v>112</v>
      </c>
      <c r="K355" s="52">
        <v>98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13</v>
      </c>
      <c r="H356" s="51">
        <v>6.6</v>
      </c>
      <c r="I356" s="51">
        <v>3.7</v>
      </c>
      <c r="J356" s="51">
        <v>120</v>
      </c>
      <c r="K356" s="52">
        <v>231</v>
      </c>
      <c r="L356" s="51">
        <v>43.78</v>
      </c>
    </row>
    <row r="357" spans="1:12" ht="15" x14ac:dyDescent="0.25">
      <c r="A357" s="15"/>
      <c r="B357" s="16"/>
      <c r="C357" s="11"/>
      <c r="D357" s="7" t="s">
        <v>30</v>
      </c>
      <c r="E357" s="50" t="s">
        <v>59</v>
      </c>
      <c r="F357" s="51">
        <v>150</v>
      </c>
      <c r="G357" s="51">
        <v>2.6</v>
      </c>
      <c r="H357" s="51">
        <v>4.9000000000000004</v>
      </c>
      <c r="I357" s="51">
        <v>16.100000000000001</v>
      </c>
      <c r="J357" s="51">
        <v>206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79</v>
      </c>
      <c r="F358" s="51">
        <v>200</v>
      </c>
      <c r="G358" s="51">
        <v>0.2</v>
      </c>
      <c r="H358" s="51"/>
      <c r="I358" s="51">
        <v>19.8</v>
      </c>
      <c r="J358" s="51">
        <v>114</v>
      </c>
      <c r="K358" s="52">
        <v>436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53</v>
      </c>
      <c r="F359" s="51">
        <v>40</v>
      </c>
      <c r="G359" s="51">
        <v>2.9</v>
      </c>
      <c r="H359" s="51">
        <v>0.2</v>
      </c>
      <c r="I359" s="51">
        <v>18.3</v>
      </c>
      <c r="J359" s="51">
        <v>85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30</v>
      </c>
      <c r="G360" s="51">
        <v>2</v>
      </c>
      <c r="H360" s="51">
        <v>0.3</v>
      </c>
      <c r="I360" s="51">
        <v>12.7</v>
      </c>
      <c r="J360" s="51">
        <v>61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780</v>
      </c>
      <c r="G363" s="21">
        <f t="shared" ref="G363:J363" si="107">SUM(G354:G362)</f>
        <v>22.799999999999997</v>
      </c>
      <c r="H363" s="21">
        <f t="shared" si="107"/>
        <v>14.3</v>
      </c>
      <c r="I363" s="21">
        <f t="shared" si="107"/>
        <v>84.6</v>
      </c>
      <c r="J363" s="21">
        <f t="shared" si="107"/>
        <v>705</v>
      </c>
      <c r="K363" s="27"/>
      <c r="L363" s="21">
        <f t="shared" ref="L363" ca="1" si="108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09">SUM(G364:G367)</f>
        <v>0</v>
      </c>
      <c r="H368" s="21">
        <f t="shared" si="109"/>
        <v>0</v>
      </c>
      <c r="I368" s="21">
        <f t="shared" si="109"/>
        <v>0</v>
      </c>
      <c r="J368" s="21">
        <f t="shared" si="109"/>
        <v>0</v>
      </c>
      <c r="K368" s="27"/>
      <c r="L368" s="21">
        <f t="shared" ref="L368" ca="1" si="110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1">SUM(G369:G374)</f>
        <v>0</v>
      </c>
      <c r="H375" s="21">
        <f t="shared" si="111"/>
        <v>0</v>
      </c>
      <c r="I375" s="21">
        <f t="shared" si="111"/>
        <v>0</v>
      </c>
      <c r="J375" s="21">
        <f t="shared" si="111"/>
        <v>0</v>
      </c>
      <c r="K375" s="27"/>
      <c r="L375" s="21">
        <f t="shared" ref="L375" ca="1" si="112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3">SUM(G376:G381)</f>
        <v>0</v>
      </c>
      <c r="H382" s="21">
        <f t="shared" si="113"/>
        <v>0</v>
      </c>
      <c r="I382" s="21">
        <f t="shared" si="113"/>
        <v>0</v>
      </c>
      <c r="J382" s="21">
        <f t="shared" si="113"/>
        <v>0</v>
      </c>
      <c r="K382" s="27"/>
      <c r="L382" s="21">
        <f t="shared" ref="L382" ca="1" si="114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1280</v>
      </c>
      <c r="G383" s="34">
        <f t="shared" ref="G383:J383" si="115">G349+G353+G363+G368+G375+G382</f>
        <v>32.5</v>
      </c>
      <c r="H383" s="34">
        <f t="shared" si="115"/>
        <v>24.5</v>
      </c>
      <c r="I383" s="34">
        <f t="shared" si="115"/>
        <v>156.6</v>
      </c>
      <c r="J383" s="34">
        <f t="shared" si="115"/>
        <v>1185</v>
      </c>
      <c r="K383" s="35"/>
      <c r="L383" s="34">
        <f t="shared" ref="L383" ca="1" si="116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84</v>
      </c>
      <c r="F384" s="48">
        <v>200</v>
      </c>
      <c r="G384" s="48">
        <v>7</v>
      </c>
      <c r="H384" s="48">
        <v>8.1</v>
      </c>
      <c r="I384" s="48">
        <v>37</v>
      </c>
      <c r="J384" s="48">
        <v>242</v>
      </c>
      <c r="K384" s="49">
        <v>195</v>
      </c>
      <c r="L384" s="48">
        <v>43.18</v>
      </c>
    </row>
    <row r="385" spans="1:12" ht="15" x14ac:dyDescent="0.25">
      <c r="A385" s="25"/>
      <c r="B385" s="16"/>
      <c r="C385" s="11"/>
      <c r="D385" s="6"/>
      <c r="E385" s="50" t="s">
        <v>49</v>
      </c>
      <c r="F385" s="51">
        <v>40</v>
      </c>
      <c r="G385" s="51">
        <v>4.2</v>
      </c>
      <c r="H385" s="51">
        <v>3.8</v>
      </c>
      <c r="I385" s="51">
        <v>0.2</v>
      </c>
      <c r="J385" s="51">
        <v>49</v>
      </c>
      <c r="K385" s="52">
        <v>386</v>
      </c>
      <c r="L385" s="51">
        <v>10</v>
      </c>
    </row>
    <row r="386" spans="1:12" ht="15" x14ac:dyDescent="0.25">
      <c r="A386" s="25"/>
      <c r="B386" s="16"/>
      <c r="C386" s="11"/>
      <c r="D386" s="7" t="s">
        <v>22</v>
      </c>
      <c r="E386" s="50" t="s">
        <v>56</v>
      </c>
      <c r="F386" s="51">
        <v>200</v>
      </c>
      <c r="G386" s="51">
        <v>2.6</v>
      </c>
      <c r="H386" s="51">
        <v>2</v>
      </c>
      <c r="I386" s="51">
        <v>21.2</v>
      </c>
      <c r="J386" s="51">
        <v>111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85</v>
      </c>
      <c r="F387" s="51">
        <v>60</v>
      </c>
      <c r="G387" s="51">
        <v>3</v>
      </c>
      <c r="H387" s="51">
        <v>1.1000000000000001</v>
      </c>
      <c r="I387" s="51">
        <v>32</v>
      </c>
      <c r="J387" s="51">
        <v>145</v>
      </c>
      <c r="K387" s="52">
        <v>2</v>
      </c>
      <c r="L387" s="51">
        <v>7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16.799999999999997</v>
      </c>
      <c r="H391" s="21">
        <f>SUM(H384:H390)</f>
        <v>14.999999999999998</v>
      </c>
      <c r="I391" s="21">
        <f>SUM(I384:I390)</f>
        <v>90.4</v>
      </c>
      <c r="J391" s="21">
        <f>SUM(J384:J390)</f>
        <v>547</v>
      </c>
      <c r="K391" s="27"/>
      <c r="L391" s="21">
        <f t="shared" ref="L391:L433" si="117">SUM(L384:L390)</f>
        <v>70.180000000000007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8">SUM(G392:G394)</f>
        <v>0</v>
      </c>
      <c r="H395" s="21">
        <f t="shared" si="118"/>
        <v>0</v>
      </c>
      <c r="I395" s="21">
        <f t="shared" si="118"/>
        <v>0</v>
      </c>
      <c r="J395" s="21">
        <f t="shared" si="118"/>
        <v>0</v>
      </c>
      <c r="K395" s="27"/>
      <c r="L395" s="21">
        <f t="shared" ref="L395" ca="1" si="11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97</v>
      </c>
      <c r="F396" s="51">
        <v>60</v>
      </c>
      <c r="G396" s="51">
        <v>0.9</v>
      </c>
      <c r="H396" s="51">
        <v>2</v>
      </c>
      <c r="I396" s="51">
        <v>3.8</v>
      </c>
      <c r="J396" s="51">
        <v>36</v>
      </c>
      <c r="K396" s="52">
        <v>147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50</v>
      </c>
      <c r="F397" s="51">
        <v>200</v>
      </c>
      <c r="G397" s="51">
        <v>1.4</v>
      </c>
      <c r="H397" s="51">
        <v>2.2000000000000002</v>
      </c>
      <c r="I397" s="51">
        <v>10.199999999999999</v>
      </c>
      <c r="J397" s="51">
        <v>64</v>
      </c>
      <c r="K397" s="52">
        <v>100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82</v>
      </c>
      <c r="F398" s="51">
        <v>90</v>
      </c>
      <c r="G398" s="51">
        <v>4.0999999999999996</v>
      </c>
      <c r="H398" s="51">
        <v>10.1</v>
      </c>
      <c r="I398" s="51">
        <v>10.5</v>
      </c>
      <c r="J398" s="51">
        <v>145</v>
      </c>
      <c r="K398" s="52">
        <v>272</v>
      </c>
      <c r="L398" s="51">
        <v>30.53</v>
      </c>
    </row>
    <row r="399" spans="1:12" ht="15" x14ac:dyDescent="0.25">
      <c r="A399" s="25"/>
      <c r="B399" s="16"/>
      <c r="C399" s="11"/>
      <c r="D399" s="7" t="s">
        <v>30</v>
      </c>
      <c r="E399" s="50" t="s">
        <v>83</v>
      </c>
      <c r="F399" s="51">
        <v>160</v>
      </c>
      <c r="G399" s="51">
        <v>17.399999999999999</v>
      </c>
      <c r="H399" s="51">
        <v>4.2</v>
      </c>
      <c r="I399" s="51">
        <v>34.799999999999997</v>
      </c>
      <c r="J399" s="51">
        <v>240</v>
      </c>
      <c r="K399" s="52">
        <v>209</v>
      </c>
      <c r="L399" s="51">
        <v>12</v>
      </c>
    </row>
    <row r="400" spans="1:12" ht="15" x14ac:dyDescent="0.25">
      <c r="A400" s="25"/>
      <c r="B400" s="16"/>
      <c r="C400" s="11"/>
      <c r="D400" s="7" t="s">
        <v>31</v>
      </c>
      <c r="E400" s="50" t="s">
        <v>76</v>
      </c>
      <c r="F400" s="51">
        <v>200</v>
      </c>
      <c r="G400" s="51">
        <v>0.1</v>
      </c>
      <c r="H400" s="51"/>
      <c r="I400" s="51">
        <v>19.5</v>
      </c>
      <c r="J400" s="51">
        <v>78</v>
      </c>
      <c r="K400" s="52">
        <v>634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53</v>
      </c>
      <c r="F401" s="51">
        <v>40</v>
      </c>
      <c r="G401" s="51">
        <v>2.9</v>
      </c>
      <c r="H401" s="51">
        <v>0.2</v>
      </c>
      <c r="I401" s="51">
        <v>18.3</v>
      </c>
      <c r="J401" s="51">
        <v>85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30</v>
      </c>
      <c r="G402" s="51">
        <v>2</v>
      </c>
      <c r="H402" s="51">
        <v>0.3</v>
      </c>
      <c r="I402" s="51">
        <v>12.7</v>
      </c>
      <c r="J402" s="51">
        <v>61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98</v>
      </c>
      <c r="F403" s="51">
        <v>200</v>
      </c>
      <c r="G403" s="51">
        <v>1</v>
      </c>
      <c r="H403" s="51">
        <v>0.2</v>
      </c>
      <c r="I403" s="51">
        <v>20.2</v>
      </c>
      <c r="J403" s="51">
        <v>92</v>
      </c>
      <c r="K403" s="52"/>
      <c r="L403" s="51">
        <v>10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980</v>
      </c>
      <c r="G405" s="21">
        <f t="shared" ref="G405:J405" si="120">SUM(G396:G404)</f>
        <v>29.799999999999997</v>
      </c>
      <c r="H405" s="21">
        <f t="shared" si="120"/>
        <v>19.2</v>
      </c>
      <c r="I405" s="21">
        <f t="shared" si="120"/>
        <v>130</v>
      </c>
      <c r="J405" s="21">
        <f t="shared" si="120"/>
        <v>801</v>
      </c>
      <c r="K405" s="27"/>
      <c r="L405" s="21">
        <f t="shared" ref="L405" ca="1" si="12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2">SUM(G406:G409)</f>
        <v>0</v>
      </c>
      <c r="H410" s="21">
        <f t="shared" si="122"/>
        <v>0</v>
      </c>
      <c r="I410" s="21">
        <f t="shared" si="122"/>
        <v>0</v>
      </c>
      <c r="J410" s="21">
        <f t="shared" si="122"/>
        <v>0</v>
      </c>
      <c r="K410" s="27"/>
      <c r="L410" s="21">
        <f t="shared" ref="L410" ca="1" si="12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4">SUM(G411:G416)</f>
        <v>0</v>
      </c>
      <c r="H417" s="21">
        <f t="shared" si="124"/>
        <v>0</v>
      </c>
      <c r="I417" s="21">
        <f t="shared" si="124"/>
        <v>0</v>
      </c>
      <c r="J417" s="21">
        <f t="shared" si="124"/>
        <v>0</v>
      </c>
      <c r="K417" s="27"/>
      <c r="L417" s="21">
        <f t="shared" ref="L417" ca="1" si="12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6">SUM(G418:G423)</f>
        <v>0</v>
      </c>
      <c r="H424" s="21">
        <f t="shared" si="126"/>
        <v>0</v>
      </c>
      <c r="I424" s="21">
        <f t="shared" si="126"/>
        <v>0</v>
      </c>
      <c r="J424" s="21">
        <f t="shared" si="126"/>
        <v>0</v>
      </c>
      <c r="K424" s="27"/>
      <c r="L424" s="21">
        <f t="shared" ref="L424" ca="1" si="127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1480</v>
      </c>
      <c r="G425" s="34">
        <f t="shared" ref="G425:J425" si="128">G391+G395+G405+G410+G417+G424</f>
        <v>46.599999999999994</v>
      </c>
      <c r="H425" s="34">
        <f t="shared" si="128"/>
        <v>34.199999999999996</v>
      </c>
      <c r="I425" s="34">
        <f t="shared" si="128"/>
        <v>220.4</v>
      </c>
      <c r="J425" s="34">
        <f t="shared" si="128"/>
        <v>1348</v>
      </c>
      <c r="K425" s="35"/>
      <c r="L425" s="34">
        <f t="shared" ref="L425" ca="1" si="129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81</v>
      </c>
      <c r="F426" s="48">
        <v>220</v>
      </c>
      <c r="G426" s="48">
        <v>7</v>
      </c>
      <c r="H426" s="48">
        <v>10.7</v>
      </c>
      <c r="I426" s="48">
        <v>41</v>
      </c>
      <c r="J426" s="48">
        <v>282</v>
      </c>
      <c r="K426" s="49">
        <v>190</v>
      </c>
      <c r="L426" s="48">
        <v>49.36</v>
      </c>
    </row>
    <row r="427" spans="1:12" ht="15" x14ac:dyDescent="0.25">
      <c r="A427" s="25"/>
      <c r="B427" s="16"/>
      <c r="C427" s="11"/>
      <c r="D427" s="6" t="s">
        <v>45</v>
      </c>
      <c r="E427" s="50" t="s">
        <v>105</v>
      </c>
      <c r="F427" s="51">
        <v>35</v>
      </c>
      <c r="G427" s="51">
        <v>2.5</v>
      </c>
      <c r="H427" s="51">
        <v>3.3</v>
      </c>
      <c r="I427" s="51">
        <v>23.7</v>
      </c>
      <c r="J427" s="51">
        <v>131</v>
      </c>
      <c r="K427" s="52">
        <v>398</v>
      </c>
      <c r="L427" s="51">
        <v>12</v>
      </c>
    </row>
    <row r="428" spans="1:12" ht="15" x14ac:dyDescent="0.2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1.9</v>
      </c>
      <c r="H428" s="51">
        <v>1.4</v>
      </c>
      <c r="I428" s="51">
        <v>21.8</v>
      </c>
      <c r="J428" s="51">
        <v>106</v>
      </c>
      <c r="K428" s="52">
        <v>432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47</v>
      </c>
      <c r="F429" s="51">
        <v>45</v>
      </c>
      <c r="G429" s="51">
        <v>4.8</v>
      </c>
      <c r="H429" s="51">
        <v>3.9</v>
      </c>
      <c r="I429" s="51">
        <v>16.2</v>
      </c>
      <c r="J429" s="51">
        <v>118</v>
      </c>
      <c r="K429" s="52">
        <v>3</v>
      </c>
      <c r="L429" s="51">
        <v>6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0">SUM(G426:G432)</f>
        <v>16.2</v>
      </c>
      <c r="H433" s="21">
        <f t="shared" si="130"/>
        <v>19.3</v>
      </c>
      <c r="I433" s="21">
        <f t="shared" si="130"/>
        <v>102.7</v>
      </c>
      <c r="J433" s="21">
        <f t="shared" si="130"/>
        <v>637</v>
      </c>
      <c r="K433" s="27"/>
      <c r="L433" s="21">
        <f t="shared" si="117"/>
        <v>70.179999999999993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1">SUM(G434:G436)</f>
        <v>0</v>
      </c>
      <c r="H437" s="21">
        <f t="shared" si="131"/>
        <v>0</v>
      </c>
      <c r="I437" s="21">
        <f t="shared" si="131"/>
        <v>0</v>
      </c>
      <c r="J437" s="21">
        <f t="shared" si="131"/>
        <v>0</v>
      </c>
      <c r="K437" s="27"/>
      <c r="L437" s="21">
        <f t="shared" ref="L437" ca="1" si="132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99</v>
      </c>
      <c r="F438" s="51">
        <v>60</v>
      </c>
      <c r="G438" s="51">
        <v>0.6</v>
      </c>
      <c r="H438" s="51">
        <v>7.6</v>
      </c>
      <c r="I438" s="51">
        <v>3.2</v>
      </c>
      <c r="J438" s="51">
        <v>83</v>
      </c>
      <c r="K438" s="52">
        <v>25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77</v>
      </c>
      <c r="F439" s="51">
        <v>200</v>
      </c>
      <c r="G439" s="51">
        <v>1.5</v>
      </c>
      <c r="H439" s="51">
        <v>5</v>
      </c>
      <c r="I439" s="51">
        <v>7.6</v>
      </c>
      <c r="J439" s="51">
        <v>153</v>
      </c>
      <c r="K439" s="52">
        <v>76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100</v>
      </c>
      <c r="F440" s="51">
        <v>250</v>
      </c>
      <c r="G440" s="51">
        <v>7.5</v>
      </c>
      <c r="H440" s="51">
        <v>9.1</v>
      </c>
      <c r="I440" s="51">
        <v>22</v>
      </c>
      <c r="J440" s="51">
        <v>267</v>
      </c>
      <c r="K440" s="52">
        <v>272</v>
      </c>
      <c r="L440" s="51">
        <v>47.49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66</v>
      </c>
      <c r="F442" s="51">
        <v>200</v>
      </c>
      <c r="G442" s="51">
        <v>0.2</v>
      </c>
      <c r="H442" s="51"/>
      <c r="I442" s="51">
        <v>14</v>
      </c>
      <c r="J442" s="51">
        <v>56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53</v>
      </c>
      <c r="F443" s="51">
        <v>40</v>
      </c>
      <c r="G443" s="51">
        <v>2.9</v>
      </c>
      <c r="H443" s="51">
        <v>0.2</v>
      </c>
      <c r="I443" s="51">
        <v>18.3</v>
      </c>
      <c r="J443" s="51">
        <v>85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30</v>
      </c>
      <c r="G444" s="51">
        <v>2</v>
      </c>
      <c r="H444" s="51">
        <v>0.3</v>
      </c>
      <c r="I444" s="51">
        <v>12.7</v>
      </c>
      <c r="J444" s="51">
        <v>61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 t="shared" ref="G447:J447" si="133">SUM(G438:G446)</f>
        <v>14.7</v>
      </c>
      <c r="H447" s="21">
        <f t="shared" si="133"/>
        <v>22.2</v>
      </c>
      <c r="I447" s="21">
        <f t="shared" si="133"/>
        <v>77.8</v>
      </c>
      <c r="J447" s="21">
        <f t="shared" si="133"/>
        <v>705</v>
      </c>
      <c r="K447" s="27"/>
      <c r="L447" s="21">
        <f t="shared" ref="L447" ca="1" si="134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5">SUM(G448:G451)</f>
        <v>0</v>
      </c>
      <c r="H452" s="21">
        <f t="shared" si="135"/>
        <v>0</v>
      </c>
      <c r="I452" s="21">
        <f t="shared" si="135"/>
        <v>0</v>
      </c>
      <c r="J452" s="21">
        <f t="shared" si="135"/>
        <v>0</v>
      </c>
      <c r="K452" s="27"/>
      <c r="L452" s="21">
        <f t="shared" ref="L452" ca="1" si="136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7">SUM(G453:G458)</f>
        <v>0</v>
      </c>
      <c r="H459" s="21">
        <f t="shared" si="137"/>
        <v>0</v>
      </c>
      <c r="I459" s="21">
        <f t="shared" si="137"/>
        <v>0</v>
      </c>
      <c r="J459" s="21">
        <f t="shared" si="137"/>
        <v>0</v>
      </c>
      <c r="K459" s="27"/>
      <c r="L459" s="21">
        <f t="shared" ref="L459" ca="1" si="1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39">SUM(G460:G465)</f>
        <v>0</v>
      </c>
      <c r="H466" s="21">
        <f t="shared" si="139"/>
        <v>0</v>
      </c>
      <c r="I466" s="21">
        <f t="shared" si="139"/>
        <v>0</v>
      </c>
      <c r="J466" s="21">
        <f t="shared" si="139"/>
        <v>0</v>
      </c>
      <c r="K466" s="27"/>
      <c r="L466" s="21">
        <f t="shared" ref="L466" ca="1" si="140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1280</v>
      </c>
      <c r="G467" s="34">
        <f t="shared" ref="G467:J467" si="141">G433+G437+G447+G452+G459+G466</f>
        <v>30.9</v>
      </c>
      <c r="H467" s="34">
        <f t="shared" si="141"/>
        <v>41.5</v>
      </c>
      <c r="I467" s="34">
        <f t="shared" si="141"/>
        <v>180.5</v>
      </c>
      <c r="J467" s="34">
        <f t="shared" si="141"/>
        <v>1342</v>
      </c>
      <c r="K467" s="35"/>
      <c r="L467" s="34">
        <f t="shared" ref="L467" ca="1" si="14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55</v>
      </c>
      <c r="F468" s="48">
        <v>250</v>
      </c>
      <c r="G468" s="48">
        <v>10</v>
      </c>
      <c r="H468" s="48">
        <v>9.6</v>
      </c>
      <c r="I468" s="48">
        <v>42.3</v>
      </c>
      <c r="J468" s="48">
        <v>288</v>
      </c>
      <c r="K468" s="49">
        <v>210</v>
      </c>
      <c r="L468" s="48">
        <v>58.12</v>
      </c>
    </row>
    <row r="469" spans="1:12" ht="15" x14ac:dyDescent="0.25">
      <c r="A469" s="25"/>
      <c r="B469" s="16"/>
      <c r="C469" s="11"/>
      <c r="D469" s="6" t="s">
        <v>23</v>
      </c>
      <c r="E469" s="50" t="s">
        <v>104</v>
      </c>
      <c r="F469" s="51">
        <v>50</v>
      </c>
      <c r="G469" s="51">
        <v>3</v>
      </c>
      <c r="H469" s="51">
        <v>8.9</v>
      </c>
      <c r="I469" s="51">
        <v>28.7</v>
      </c>
      <c r="J469" s="51">
        <v>200</v>
      </c>
      <c r="K469" s="52">
        <v>2</v>
      </c>
      <c r="L469" s="51">
        <v>9</v>
      </c>
    </row>
    <row r="470" spans="1:12" ht="15" x14ac:dyDescent="0.25">
      <c r="A470" s="25"/>
      <c r="B470" s="16"/>
      <c r="C470" s="11"/>
      <c r="D470" s="7" t="s">
        <v>22</v>
      </c>
      <c r="E470" s="50" t="s">
        <v>101</v>
      </c>
      <c r="F470" s="51">
        <v>200</v>
      </c>
      <c r="G470" s="51">
        <v>0.2</v>
      </c>
      <c r="H470" s="51"/>
      <c r="I470" s="51">
        <v>14.1</v>
      </c>
      <c r="J470" s="51">
        <v>57</v>
      </c>
      <c r="K470" s="52">
        <v>431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13.2</v>
      </c>
      <c r="H475" s="21">
        <f>SUM(H468:H474)</f>
        <v>18.5</v>
      </c>
      <c r="I475" s="21">
        <f>SUM(I468:I474)</f>
        <v>85.1</v>
      </c>
      <c r="J475" s="21">
        <f>SUM(J468:J474)</f>
        <v>545</v>
      </c>
      <c r="K475" s="27"/>
      <c r="L475" s="21">
        <f t="shared" ref="L475:L517" si="143">SUM(L468:L474)</f>
        <v>70.180000000000007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4">SUM(G476:G478)</f>
        <v>0</v>
      </c>
      <c r="H479" s="21">
        <f t="shared" si="144"/>
        <v>0</v>
      </c>
      <c r="I479" s="21">
        <f t="shared" si="144"/>
        <v>0</v>
      </c>
      <c r="J479" s="21">
        <f t="shared" si="144"/>
        <v>0</v>
      </c>
      <c r="K479" s="27"/>
      <c r="L479" s="21">
        <f t="shared" ref="L479" ca="1" si="145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102</v>
      </c>
      <c r="F480" s="51">
        <v>60</v>
      </c>
      <c r="G480" s="51">
        <v>0.7</v>
      </c>
      <c r="H480" s="51">
        <v>5</v>
      </c>
      <c r="I480" s="51">
        <v>2.7</v>
      </c>
      <c r="J480" s="51">
        <v>57</v>
      </c>
      <c r="K480" s="52">
        <v>96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62</v>
      </c>
      <c r="F481" s="51">
        <v>200</v>
      </c>
      <c r="G481" s="51">
        <v>3.6</v>
      </c>
      <c r="H481" s="51">
        <v>2.2000000000000002</v>
      </c>
      <c r="I481" s="51">
        <v>12.6</v>
      </c>
      <c r="J481" s="51">
        <v>157</v>
      </c>
      <c r="K481" s="52">
        <v>99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103</v>
      </c>
      <c r="F482" s="51">
        <v>250</v>
      </c>
      <c r="G482" s="51">
        <v>3.8</v>
      </c>
      <c r="H482" s="51">
        <v>5.9</v>
      </c>
      <c r="I482" s="51">
        <v>11.6</v>
      </c>
      <c r="J482" s="51">
        <v>263</v>
      </c>
      <c r="K482" s="52">
        <v>351</v>
      </c>
      <c r="L482" s="51">
        <v>50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60</v>
      </c>
      <c r="F484" s="51">
        <v>200</v>
      </c>
      <c r="G484" s="51">
        <v>0.1</v>
      </c>
      <c r="H484" s="51">
        <v>0.1</v>
      </c>
      <c r="I484" s="51">
        <v>20.399999999999999</v>
      </c>
      <c r="J484" s="51">
        <v>82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53</v>
      </c>
      <c r="F485" s="51">
        <v>40</v>
      </c>
      <c r="G485" s="51">
        <v>2.9</v>
      </c>
      <c r="H485" s="51">
        <v>0.2</v>
      </c>
      <c r="I485" s="51">
        <v>18.3</v>
      </c>
      <c r="J485" s="51">
        <v>85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30</v>
      </c>
      <c r="G486" s="51">
        <v>2</v>
      </c>
      <c r="H486" s="51">
        <v>0.3</v>
      </c>
      <c r="I486" s="51">
        <v>12.7</v>
      </c>
      <c r="J486" s="51">
        <v>61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:J489" si="146">SUM(G480:G488)</f>
        <v>13.1</v>
      </c>
      <c r="H489" s="21">
        <f t="shared" si="146"/>
        <v>13.700000000000001</v>
      </c>
      <c r="I489" s="21">
        <f t="shared" si="146"/>
        <v>78.3</v>
      </c>
      <c r="J489" s="21">
        <f t="shared" si="146"/>
        <v>705</v>
      </c>
      <c r="K489" s="27"/>
      <c r="L489" s="21">
        <f t="shared" ref="L489" ca="1" si="14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8">SUM(G490:G493)</f>
        <v>0</v>
      </c>
      <c r="H494" s="21">
        <f t="shared" si="148"/>
        <v>0</v>
      </c>
      <c r="I494" s="21">
        <f t="shared" si="148"/>
        <v>0</v>
      </c>
      <c r="J494" s="21">
        <f t="shared" si="148"/>
        <v>0</v>
      </c>
      <c r="K494" s="27"/>
      <c r="L494" s="21">
        <f t="shared" ref="L494" ca="1" si="149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0">SUM(G495:G500)</f>
        <v>0</v>
      </c>
      <c r="H501" s="21">
        <f t="shared" si="150"/>
        <v>0</v>
      </c>
      <c r="I501" s="21">
        <f t="shared" si="150"/>
        <v>0</v>
      </c>
      <c r="J501" s="21">
        <f t="shared" si="150"/>
        <v>0</v>
      </c>
      <c r="K501" s="27"/>
      <c r="L501" s="21">
        <f t="shared" ref="L501" ca="1" si="15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2">SUM(G502:G507)</f>
        <v>0</v>
      </c>
      <c r="H508" s="21">
        <f t="shared" si="152"/>
        <v>0</v>
      </c>
      <c r="I508" s="21">
        <f t="shared" si="152"/>
        <v>0</v>
      </c>
      <c r="J508" s="21">
        <f t="shared" si="152"/>
        <v>0</v>
      </c>
      <c r="K508" s="27"/>
      <c r="L508" s="21">
        <f t="shared" ref="L508" ca="1" si="153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1280</v>
      </c>
      <c r="G509" s="34">
        <f t="shared" ref="G509:J509" si="154">G475+G479+G489+G494+G501+G508</f>
        <v>26.299999999999997</v>
      </c>
      <c r="H509" s="34">
        <f t="shared" si="154"/>
        <v>32.200000000000003</v>
      </c>
      <c r="I509" s="34">
        <f t="shared" si="154"/>
        <v>163.39999999999998</v>
      </c>
      <c r="J509" s="34">
        <f t="shared" si="154"/>
        <v>1250</v>
      </c>
      <c r="K509" s="35"/>
      <c r="L509" s="34">
        <f t="shared" ref="L509" ca="1" si="155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6">SUM(G510:G516)</f>
        <v>0</v>
      </c>
      <c r="H517" s="21">
        <f t="shared" si="156"/>
        <v>0</v>
      </c>
      <c r="I517" s="21">
        <f t="shared" si="156"/>
        <v>0</v>
      </c>
      <c r="J517" s="21">
        <f t="shared" si="156"/>
        <v>0</v>
      </c>
      <c r="K517" s="27"/>
      <c r="L517" s="21">
        <f t="shared" si="14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7">SUM(G518:G520)</f>
        <v>0</v>
      </c>
      <c r="H521" s="21">
        <f t="shared" si="157"/>
        <v>0</v>
      </c>
      <c r="I521" s="21">
        <f t="shared" si="157"/>
        <v>0</v>
      </c>
      <c r="J521" s="21">
        <f t="shared" si="157"/>
        <v>0</v>
      </c>
      <c r="K521" s="27"/>
      <c r="L521" s="21">
        <f t="shared" ref="L521" ca="1" si="158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59">SUM(G522:G530)</f>
        <v>0</v>
      </c>
      <c r="H531" s="21">
        <f t="shared" si="159"/>
        <v>0</v>
      </c>
      <c r="I531" s="21">
        <f t="shared" si="159"/>
        <v>0</v>
      </c>
      <c r="J531" s="21">
        <f t="shared" si="159"/>
        <v>0</v>
      </c>
      <c r="K531" s="27"/>
      <c r="L531" s="21">
        <f t="shared" ref="L531" ca="1" si="160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1">SUM(G532:G535)</f>
        <v>0</v>
      </c>
      <c r="H536" s="21">
        <f t="shared" si="161"/>
        <v>0</v>
      </c>
      <c r="I536" s="21">
        <f t="shared" si="161"/>
        <v>0</v>
      </c>
      <c r="J536" s="21">
        <f t="shared" si="161"/>
        <v>0</v>
      </c>
      <c r="K536" s="27"/>
      <c r="L536" s="21">
        <f t="shared" ref="L536" ca="1" si="16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3">SUM(G537:G542)</f>
        <v>0</v>
      </c>
      <c r="H543" s="21">
        <f t="shared" si="163"/>
        <v>0</v>
      </c>
      <c r="I543" s="21">
        <f t="shared" si="163"/>
        <v>0</v>
      </c>
      <c r="J543" s="21">
        <f t="shared" si="163"/>
        <v>0</v>
      </c>
      <c r="K543" s="27"/>
      <c r="L543" s="21">
        <f t="shared" ref="L543" ca="1" si="16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5">SUM(G544:G549)</f>
        <v>0</v>
      </c>
      <c r="H550" s="21">
        <f t="shared" si="165"/>
        <v>0</v>
      </c>
      <c r="I550" s="21">
        <f t="shared" si="165"/>
        <v>0</v>
      </c>
      <c r="J550" s="21">
        <f t="shared" si="165"/>
        <v>0</v>
      </c>
      <c r="K550" s="27"/>
      <c r="L550" s="21">
        <f t="shared" ref="L550" ca="1" si="16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:J551" si="167">G517+G521+G531+G536+G543+G550</f>
        <v>0</v>
      </c>
      <c r="H551" s="34">
        <f t="shared" si="167"/>
        <v>0</v>
      </c>
      <c r="I551" s="34">
        <f t="shared" si="167"/>
        <v>0</v>
      </c>
      <c r="J551" s="34">
        <f t="shared" si="167"/>
        <v>0</v>
      </c>
      <c r="K551" s="35"/>
      <c r="L551" s="34">
        <f t="shared" ref="L551" ca="1" si="168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69">SUM(G552:G558)</f>
        <v>0</v>
      </c>
      <c r="H559" s="21">
        <f t="shared" si="169"/>
        <v>0</v>
      </c>
      <c r="I559" s="21">
        <f t="shared" si="169"/>
        <v>0</v>
      </c>
      <c r="J559" s="21">
        <f t="shared" si="169"/>
        <v>0</v>
      </c>
      <c r="K559" s="27"/>
      <c r="L559" s="21">
        <f t="shared" ref="L559" si="170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1">SUM(G560:G562)</f>
        <v>0</v>
      </c>
      <c r="H563" s="21">
        <f t="shared" si="171"/>
        <v>0</v>
      </c>
      <c r="I563" s="21">
        <f t="shared" si="171"/>
        <v>0</v>
      </c>
      <c r="J563" s="21">
        <f t="shared" si="171"/>
        <v>0</v>
      </c>
      <c r="K563" s="27"/>
      <c r="L563" s="21">
        <f t="shared" ref="L563" ca="1" si="17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3">SUM(G564:G572)</f>
        <v>0</v>
      </c>
      <c r="H573" s="21">
        <f t="shared" si="173"/>
        <v>0</v>
      </c>
      <c r="I573" s="21">
        <f t="shared" si="173"/>
        <v>0</v>
      </c>
      <c r="J573" s="21">
        <f t="shared" si="173"/>
        <v>0</v>
      </c>
      <c r="K573" s="27"/>
      <c r="L573" s="21">
        <f t="shared" ref="L573" ca="1" si="17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5">SUM(G574:G577)</f>
        <v>0</v>
      </c>
      <c r="H578" s="21">
        <f t="shared" si="175"/>
        <v>0</v>
      </c>
      <c r="I578" s="21">
        <f t="shared" si="175"/>
        <v>0</v>
      </c>
      <c r="J578" s="21">
        <f t="shared" si="175"/>
        <v>0</v>
      </c>
      <c r="K578" s="27"/>
      <c r="L578" s="21">
        <f t="shared" ref="L578" ca="1" si="176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7">SUM(G579:G584)</f>
        <v>0</v>
      </c>
      <c r="H585" s="21">
        <f t="shared" si="177"/>
        <v>0</v>
      </c>
      <c r="I585" s="21">
        <f t="shared" si="177"/>
        <v>0</v>
      </c>
      <c r="J585" s="21">
        <f t="shared" si="177"/>
        <v>0</v>
      </c>
      <c r="K585" s="27"/>
      <c r="L585" s="21">
        <f t="shared" ref="L585" ca="1" si="178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79">SUM(G586:G591)</f>
        <v>0</v>
      </c>
      <c r="H592" s="21">
        <f t="shared" si="179"/>
        <v>0</v>
      </c>
      <c r="I592" s="21">
        <f t="shared" si="179"/>
        <v>0</v>
      </c>
      <c r="J592" s="21">
        <f t="shared" si="179"/>
        <v>0</v>
      </c>
      <c r="K592" s="27"/>
      <c r="L592" s="21">
        <f t="shared" ref="L592" ca="1" si="180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:J593" si="181">G559+G563+G573+G578+G585+G592</f>
        <v>0</v>
      </c>
      <c r="H593" s="40">
        <f t="shared" si="181"/>
        <v>0</v>
      </c>
      <c r="I593" s="40">
        <f t="shared" si="181"/>
        <v>0</v>
      </c>
      <c r="J593" s="40">
        <f t="shared" si="181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1311</v>
      </c>
      <c r="G594" s="42">
        <f t="shared" ref="G594:L594" si="18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34.630000000000003</v>
      </c>
      <c r="H594" s="42">
        <f t="shared" si="182"/>
        <v>33.61</v>
      </c>
      <c r="I594" s="42">
        <f t="shared" si="182"/>
        <v>177.12999999999997</v>
      </c>
      <c r="J594" s="42">
        <f t="shared" si="182"/>
        <v>1281.0999999999999</v>
      </c>
      <c r="K594" s="42"/>
      <c r="L594" s="42" t="e">
        <f t="shared" ca="1" si="182"/>
        <v>#DIV/0!</v>
      </c>
    </row>
  </sheetData>
  <sheetProtection sheet="1" objects="1" scenarios="1"/>
  <mergeCells count="18"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131:D131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Барашевская СОШ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2025-02-25T10:26:24Z</dcterms:modified>
</cp:coreProperties>
</file>